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ladší " sheetId="1" r:id="rId1"/>
    <sheet name="Starší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23" i="1" l="1"/>
  <c r="B22" i="1"/>
  <c r="B21" i="1"/>
  <c r="L21" i="1" s="1"/>
  <c r="I21" i="1" s="1"/>
  <c r="B20" i="1"/>
  <c r="B19" i="1"/>
  <c r="B18" i="1"/>
  <c r="L18" i="1" s="1"/>
  <c r="I18" i="1" s="1"/>
  <c r="B17" i="1"/>
  <c r="F17" i="1" s="1"/>
  <c r="B16" i="1"/>
  <c r="L16" i="1" s="1"/>
  <c r="I16" i="1" s="1"/>
  <c r="B15" i="1"/>
  <c r="C15" i="1" s="1"/>
  <c r="B14" i="1"/>
  <c r="B13" i="1"/>
  <c r="L13" i="1" s="1"/>
  <c r="I13" i="1" s="1"/>
  <c r="B12" i="1"/>
  <c r="L12" i="1" s="1"/>
  <c r="B11" i="1"/>
  <c r="L11" i="1" s="1"/>
  <c r="B10" i="1"/>
  <c r="B9" i="1"/>
  <c r="F9" i="1" s="1"/>
  <c r="B8" i="1"/>
  <c r="F8" i="1" s="1"/>
  <c r="B7" i="1"/>
  <c r="L7" i="1" s="1"/>
  <c r="I7" i="1" s="1"/>
  <c r="B4" i="1"/>
  <c r="C21" i="1" l="1"/>
  <c r="G21" i="1"/>
  <c r="C11" i="1"/>
  <c r="C13" i="1"/>
  <c r="F16" i="1"/>
  <c r="L20" i="1"/>
  <c r="I20" i="1" s="1"/>
  <c r="C7" i="1"/>
  <c r="C10" i="1"/>
  <c r="L15" i="1"/>
  <c r="I15" i="1" s="1"/>
  <c r="G16" i="1"/>
  <c r="C18" i="1"/>
  <c r="C20" i="1"/>
  <c r="F7" i="1"/>
  <c r="L10" i="1"/>
  <c r="I10" i="1" s="1"/>
  <c r="I12" i="1"/>
  <c r="G18" i="1"/>
  <c r="F20" i="1"/>
  <c r="H20" i="1" s="1"/>
  <c r="G7" i="1"/>
  <c r="I11" i="1"/>
  <c r="C12" i="1"/>
  <c r="G13" i="1"/>
  <c r="F15" i="1"/>
  <c r="H15" i="1" s="1"/>
  <c r="C16" i="1"/>
  <c r="F21" i="1"/>
  <c r="H21" i="1" s="1"/>
  <c r="J21" i="1" s="1"/>
  <c r="L14" i="1"/>
  <c r="L19" i="1"/>
  <c r="I19" i="1" s="1"/>
  <c r="F22" i="1"/>
  <c r="H22" i="1" s="1"/>
  <c r="F23" i="1"/>
  <c r="H8" i="1"/>
  <c r="L8" i="1"/>
  <c r="I8" i="1" s="1"/>
  <c r="G9" i="1"/>
  <c r="H9" i="1" s="1"/>
  <c r="F10" i="1"/>
  <c r="H10" i="1" s="1"/>
  <c r="F11" i="1"/>
  <c r="H11" i="1" s="1"/>
  <c r="F12" i="1"/>
  <c r="H12" i="1" s="1"/>
  <c r="F13" i="1"/>
  <c r="C14" i="1"/>
  <c r="I14" i="1"/>
  <c r="G17" i="1"/>
  <c r="H17" i="1" s="1"/>
  <c r="F18" i="1"/>
  <c r="C19" i="1"/>
  <c r="L22" i="1"/>
  <c r="G23" i="1"/>
  <c r="L9" i="1"/>
  <c r="I9" i="1" s="1"/>
  <c r="F14" i="1"/>
  <c r="L17" i="1"/>
  <c r="I17" i="1" s="1"/>
  <c r="F19" i="1"/>
  <c r="I22" i="1"/>
  <c r="L23" i="1"/>
  <c r="I23" i="1" s="1"/>
  <c r="C8" i="1"/>
  <c r="C9" i="1"/>
  <c r="H13" i="1"/>
  <c r="J13" i="1" s="1"/>
  <c r="G14" i="1"/>
  <c r="C17" i="1"/>
  <c r="G19" i="1"/>
  <c r="C22" i="1"/>
  <c r="C23" i="1"/>
  <c r="J11" i="1" l="1"/>
  <c r="J20" i="1"/>
  <c r="J12" i="1"/>
  <c r="J8" i="1"/>
  <c r="H14" i="1"/>
  <c r="J14" i="1" s="1"/>
  <c r="H7" i="1"/>
  <c r="J7" i="1" s="1"/>
  <c r="H16" i="1"/>
  <c r="J16" i="1" s="1"/>
  <c r="H18" i="1"/>
  <c r="J18" i="1" s="1"/>
  <c r="H23" i="1"/>
  <c r="J23" i="1" s="1"/>
  <c r="J9" i="1"/>
  <c r="J15" i="1"/>
  <c r="J10" i="1"/>
  <c r="H19" i="1"/>
  <c r="J19" i="1" s="1"/>
  <c r="J22" i="1"/>
  <c r="J17" i="1"/>
  <c r="K17" i="1" l="1"/>
  <c r="K16" i="1"/>
  <c r="K23" i="1"/>
  <c r="K10" i="1"/>
  <c r="K7" i="1"/>
  <c r="K22" i="1"/>
  <c r="K14" i="1"/>
  <c r="K11" i="1"/>
  <c r="K13" i="1"/>
  <c r="K19" i="1"/>
  <c r="K15" i="1"/>
  <c r="K8" i="1"/>
  <c r="K20" i="1"/>
  <c r="K21" i="1"/>
  <c r="K18" i="1"/>
  <c r="K12" i="1"/>
  <c r="K9" i="1"/>
</calcChain>
</file>

<file path=xl/comments1.xml><?xml version="1.0" encoding="utf-8"?>
<comments xmlns="http://schemas.openxmlformats.org/spreadsheetml/2006/main">
  <authors>
    <author>Autor</author>
  </authors>
  <commentList>
    <comment ref="D7" authorId="0">
      <text>
        <r>
          <rPr>
            <sz val="8"/>
            <color indexed="81"/>
            <rFont val="Tahoma"/>
            <family val="2"/>
            <charset val="238"/>
          </rPr>
          <t xml:space="preserve">Zadejte čas startu hlídky ve formátu hh:mm:ss,
tj. např. 09:00:00 
(hlídka startuje v devět hodin ráno)
Pozn. Pokud je interval mezi hlídkami
5 minut, bude mít druhá hlídka čas
startu 09:05:00
(hlídka startuje pět minut po deváté hodině) </t>
        </r>
      </text>
    </comment>
    <comment ref="E7" authorId="0">
      <text>
        <r>
          <rPr>
            <sz val="8"/>
            <color indexed="81"/>
            <rFont val="Tahoma"/>
            <family val="2"/>
            <charset val="238"/>
          </rPr>
          <t>Zadejte čas cíle hlídky ve formátu hh:mm:ss,
tj. např. 09:35:22 
(hlídka dorazila do cíle v devět hodin třicetpět minut a dvacetdva sekund)</t>
        </r>
      </text>
    </comment>
    <comment ref="G7" authorId="0">
      <text>
        <r>
          <rPr>
            <sz val="8"/>
            <color indexed="81"/>
            <rFont val="Tahoma"/>
            <family val="2"/>
            <charset val="238"/>
          </rPr>
          <t>Zadejte čekací čas hlídky ve formátu hh:mm:ss,
tj. např. 00:02:45 
(hlídka během svého působení na trati ZPV nasbírala celkem dvě minuty a čtyřicet pět sekund čekacího času)</t>
        </r>
      </text>
    </comment>
    <comment ref="M7" authorId="0">
      <text>
        <r>
          <rPr>
            <sz val="8"/>
            <color indexed="81"/>
            <rFont val="Tahoma"/>
            <family val="2"/>
            <charset val="238"/>
          </rPr>
          <t>Zadejte počet trestných bodů,
tj. např. 5 
(hlídka na stanovišti střelba nesetřelila celkem 5 špalíků)</t>
        </r>
      </text>
    </comment>
  </commentList>
</comments>
</file>

<file path=xl/sharedStrings.xml><?xml version="1.0" encoding="utf-8"?>
<sst xmlns="http://schemas.openxmlformats.org/spreadsheetml/2006/main" count="441" uniqueCount="83">
  <si>
    <t>Číslo hlídky</t>
  </si>
  <si>
    <t>název hlídky</t>
  </si>
  <si>
    <t xml:space="preserve"> čas startu (hh:mm:ss)</t>
  </si>
  <si>
    <t xml:space="preserve"> čas cíle (hh:mm:ss)</t>
  </si>
  <si>
    <t xml:space="preserve"> čistý čas na trati (mm:ss)</t>
  </si>
  <si>
    <t>čekací čas (hh:mm:ss)</t>
  </si>
  <si>
    <t>výsledný čas na trati (mm:ss)</t>
  </si>
  <si>
    <t>Výsledky soutěže</t>
  </si>
  <si>
    <t xml:space="preserve">tresný bod = 1 minuta </t>
  </si>
  <si>
    <t xml:space="preserve"> trestné minuty (h:mm)</t>
  </si>
  <si>
    <t xml:space="preserve"> výsledný čas (h:mm:ss)</t>
  </si>
  <si>
    <t xml:space="preserve"> počet bodů za umístění</t>
  </si>
  <si>
    <t xml:space="preserve"> součet tresných bodů</t>
  </si>
  <si>
    <t xml:space="preserve"> střelba ze vzduchovky</t>
  </si>
  <si>
    <t xml:space="preserve"> základy topografie</t>
  </si>
  <si>
    <t xml:space="preserve"> uzlování</t>
  </si>
  <si>
    <t xml:space="preserve"> první pomoc</t>
  </si>
  <si>
    <t xml:space="preserve"> požární ochrana</t>
  </si>
  <si>
    <t xml:space="preserve"> překonání překážky</t>
  </si>
  <si>
    <t>Pořadí hlídek</t>
  </si>
  <si>
    <t>Pořadí sborů</t>
  </si>
  <si>
    <t xml:space="preserve">Mladší </t>
  </si>
  <si>
    <t>Poř.</t>
  </si>
  <si>
    <t>SDH</t>
  </si>
  <si>
    <t>hl.</t>
  </si>
  <si>
    <t>Počenice</t>
  </si>
  <si>
    <t/>
  </si>
  <si>
    <t>.</t>
  </si>
  <si>
    <t>Morkovice A</t>
  </si>
  <si>
    <t>Nětčice</t>
  </si>
  <si>
    <t>Zdounky</t>
  </si>
  <si>
    <t>Záříčí</t>
  </si>
  <si>
    <t>Morkovice B</t>
  </si>
  <si>
    <t>x</t>
  </si>
  <si>
    <t>Chropyně</t>
  </si>
  <si>
    <t>Šelešovice</t>
  </si>
  <si>
    <t>Karolín</t>
  </si>
  <si>
    <t>Pačlavice</t>
  </si>
  <si>
    <t>Chvalčov</t>
  </si>
  <si>
    <t>Lutopecny</t>
  </si>
  <si>
    <t>Požární útok CTIF</t>
  </si>
  <si>
    <t>Základem je čas naměřený od vydání signálu startéra do proběhnutí posledního člena cílem</t>
  </si>
  <si>
    <t>K úřednímu času se připočítávají trestné sekundy</t>
  </si>
  <si>
    <t>Výsledek soutěže</t>
  </si>
  <si>
    <t>nesprávné překonání překážek
10 tb. = sekund</t>
  </si>
  <si>
    <t>za celé přetočení hadice
(každá hadice se posuzuje samostatně)
5 tb. = sekund</t>
  </si>
  <si>
    <t>za rozpojení spojky nebo zapojení na 1 ozub
za každý případ
20 tb. = sekund</t>
  </si>
  <si>
    <t>nesprávné rozložení hadice nebo
nesprávné položení hadic u překářek
10 tb. = sekund</t>
  </si>
  <si>
    <t>za zapomenuté, ztracené ne špatně 
odložené nářadí
5 tb. = sekund</t>
  </si>
  <si>
    <t>za nesprávné zařazení techn. prostředku
u stojanu
10 tb. = sekund</t>
  </si>
  <si>
    <t>za nesprávné uvázaný uzel
za každý případ
10 tb. = sekund</t>
  </si>
  <si>
    <t>za mluvení během plnění disciplíny 
za každý případ
10 tb. = sekund)</t>
  </si>
  <si>
    <t>nesprávná práce
10 tb. = sekund</t>
  </si>
  <si>
    <t>součet trest. Sekund a úředního času</t>
  </si>
  <si>
    <t>počet bodů za umístění</t>
  </si>
  <si>
    <t xml:space="preserve">KATEGORIE: Mladší </t>
  </si>
  <si>
    <t>I. časoměřič</t>
  </si>
  <si>
    <t>II. časoměřič</t>
  </si>
  <si>
    <t>III. časoměřič</t>
  </si>
  <si>
    <t>úřední čas</t>
  </si>
  <si>
    <t>start. číslo</t>
  </si>
  <si>
    <t>SOUTĚŽNÍ DRUŽSTVO</t>
  </si>
  <si>
    <t>pokus</t>
  </si>
  <si>
    <t>I.pokus</t>
  </si>
  <si>
    <t>II.pokus</t>
  </si>
  <si>
    <t>DNF</t>
  </si>
  <si>
    <t>344.93</t>
  </si>
  <si>
    <t>Na základě rozhodnutí ORM byla u kategorie mladší za nenastříkání terčů udělala pouze penalizace 20 trestných bodů místo diskvalifikace.</t>
  </si>
  <si>
    <t xml:space="preserve">Jsou uvedeny ve sloupci  jako nesprávná práce. </t>
  </si>
  <si>
    <t>STARŠÍ</t>
  </si>
  <si>
    <t>Zdislavice</t>
  </si>
  <si>
    <t>Kroměříž</t>
  </si>
  <si>
    <t>Střílky</t>
  </si>
  <si>
    <t>Karlovice</t>
  </si>
  <si>
    <t>Kyselovice</t>
  </si>
  <si>
    <t>Podhradní Lhota</t>
  </si>
  <si>
    <t>Koryčany</t>
  </si>
  <si>
    <t>Vítonice</t>
  </si>
  <si>
    <t>Roštění</t>
  </si>
  <si>
    <t>Sobělice</t>
  </si>
  <si>
    <t>Morkovice</t>
  </si>
  <si>
    <t>KATEGORIE: STARŠÍ</t>
  </si>
  <si>
    <t>Okresní kolo hry PLAMEN   - podzimní část        LOUKOV   15. 10.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</si>
</sst>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dd/mm/yyyy"/>
    <numFmt numFmtId="165" formatCode="mm\,ss.0"/>
    <numFmt numFmtId="166" formatCode="h:mm:ss.0"/>
    <numFmt numFmtId="167" formatCode="dd/mm/yyyy\ hh:mm:ss.00"/>
    <numFmt numFmtId="168" formatCode="hh:mm:ss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trike/>
      <sz val="10"/>
      <color indexed="10"/>
      <name val="Arial CE"/>
      <family val="2"/>
      <charset val="238"/>
    </font>
    <font>
      <b/>
      <sz val="15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Protection="1">
      <protection hidden="1"/>
    </xf>
    <xf numFmtId="14" fontId="2" fillId="0" borderId="0" xfId="0" applyNumberFormat="1" applyFont="1" applyBorder="1" applyAlignment="1" applyProtection="1">
      <alignment horizontal="center"/>
      <protection hidden="1"/>
    </xf>
    <xf numFmtId="164" fontId="3" fillId="0" borderId="0" xfId="0" applyNumberFormat="1" applyFont="1" applyBorder="1" applyAlignment="1" applyProtection="1">
      <alignment horizontal="left"/>
      <protection hidden="1"/>
    </xf>
    <xf numFmtId="47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left"/>
      <protection hidden="1"/>
    </xf>
    <xf numFmtId="166" fontId="0" fillId="0" borderId="3" xfId="0" applyNumberFormat="1" applyBorder="1" applyAlignment="1" applyProtection="1">
      <alignment horizontal="center"/>
      <protection hidden="1"/>
    </xf>
    <xf numFmtId="167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0" fontId="6" fillId="0" borderId="17" xfId="0" applyNumberFormat="1" applyFont="1" applyBorder="1" applyAlignment="1" applyProtection="1">
      <alignment horizontal="center" vertical="center" textRotation="90" wrapText="1"/>
      <protection hidden="1"/>
    </xf>
    <xf numFmtId="166" fontId="6" fillId="0" borderId="21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19" xfId="0" applyFont="1" applyBorder="1" applyAlignment="1" applyProtection="1">
      <alignment horizontal="center" vertical="center" textRotation="90" wrapText="1"/>
      <protection hidden="1"/>
    </xf>
    <xf numFmtId="0" fontId="6" fillId="0" borderId="22" xfId="0" applyFont="1" applyBorder="1" applyAlignment="1" applyProtection="1">
      <alignment horizontal="center" vertical="center" textRotation="90" wrapText="1"/>
      <protection hidden="1"/>
    </xf>
    <xf numFmtId="0" fontId="6" fillId="0" borderId="23" xfId="0" applyFont="1" applyBorder="1" applyAlignment="1" applyProtection="1">
      <alignment horizontal="center" vertical="center" textRotation="90" wrapText="1"/>
      <protection hidden="1"/>
    </xf>
    <xf numFmtId="0" fontId="6" fillId="0" borderId="24" xfId="0" applyFont="1" applyBorder="1" applyAlignment="1" applyProtection="1">
      <alignment horizontal="center" vertical="center" textRotation="90" wrapText="1"/>
      <protection hidden="1"/>
    </xf>
    <xf numFmtId="0" fontId="6" fillId="0" borderId="25" xfId="0" applyFont="1" applyBorder="1" applyAlignment="1" applyProtection="1">
      <alignment horizontal="center" vertical="center" textRotation="90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6" fillId="0" borderId="26" xfId="0" applyNumberFormat="1" applyFont="1" applyBorder="1" applyProtection="1">
      <protection hidden="1"/>
    </xf>
    <xf numFmtId="0" fontId="6" fillId="0" borderId="27" xfId="0" applyNumberFormat="1" applyFont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locked="0" hidden="1"/>
    </xf>
    <xf numFmtId="168" fontId="0" fillId="0" borderId="10" xfId="0" applyNumberFormat="1" applyFill="1" applyBorder="1" applyAlignment="1" applyProtection="1">
      <alignment horizontal="center"/>
      <protection locked="0" hidden="1"/>
    </xf>
    <xf numFmtId="45" fontId="2" fillId="2" borderId="26" xfId="0" applyNumberFormat="1" applyFont="1" applyFill="1" applyBorder="1" applyAlignment="1" applyProtection="1">
      <alignment horizontal="center"/>
      <protection hidden="1"/>
    </xf>
    <xf numFmtId="45" fontId="7" fillId="0" borderId="28" xfId="0" applyNumberFormat="1" applyFont="1" applyBorder="1" applyAlignment="1" applyProtection="1">
      <alignment horizontal="center"/>
      <protection locked="0" hidden="1"/>
    </xf>
    <xf numFmtId="45" fontId="2" fillId="3" borderId="27" xfId="0" applyNumberFormat="1" applyFont="1" applyFill="1" applyBorder="1" applyAlignment="1" applyProtection="1">
      <alignment horizontal="center"/>
      <protection hidden="1"/>
    </xf>
    <xf numFmtId="20" fontId="2" fillId="4" borderId="29" xfId="0" applyNumberFormat="1" applyFont="1" applyFill="1" applyBorder="1" applyAlignment="1" applyProtection="1">
      <alignment horizontal="center"/>
      <protection hidden="1"/>
    </xf>
    <xf numFmtId="21" fontId="2" fillId="5" borderId="30" xfId="0" applyNumberFormat="1" applyFont="1" applyFill="1" applyBorder="1" applyAlignment="1" applyProtection="1">
      <alignment horizontal="center"/>
      <protection hidden="1"/>
    </xf>
    <xf numFmtId="0" fontId="8" fillId="6" borderId="31" xfId="0" applyFont="1" applyFill="1" applyBorder="1" applyAlignment="1" applyProtection="1">
      <alignment horizontal="center"/>
      <protection hidden="1"/>
    </xf>
    <xf numFmtId="0" fontId="2" fillId="7" borderId="12" xfId="0" applyFont="1" applyFill="1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28" xfId="0" applyBorder="1" applyAlignment="1" applyProtection="1">
      <alignment horizontal="center"/>
      <protection locked="0" hidden="1"/>
    </xf>
    <xf numFmtId="0" fontId="0" fillId="0" borderId="27" xfId="0" applyBorder="1" applyAlignment="1" applyProtection="1">
      <alignment horizontal="center"/>
      <protection locked="0" hidden="1"/>
    </xf>
    <xf numFmtId="0" fontId="7" fillId="8" borderId="32" xfId="0" applyFont="1" applyFill="1" applyBorder="1" applyAlignment="1" applyProtection="1">
      <alignment horizontal="center"/>
      <protection hidden="1"/>
    </xf>
    <xf numFmtId="0" fontId="6" fillId="8" borderId="33" xfId="0" applyNumberFormat="1" applyFont="1" applyFill="1" applyBorder="1" applyProtection="1">
      <protection hidden="1"/>
    </xf>
    <xf numFmtId="0" fontId="6" fillId="8" borderId="34" xfId="0" applyNumberFormat="1" applyFont="1" applyFill="1" applyBorder="1" applyAlignment="1" applyProtection="1">
      <alignment horizontal="center"/>
      <protection hidden="1"/>
    </xf>
    <xf numFmtId="168" fontId="0" fillId="8" borderId="35" xfId="0" applyNumberFormat="1" applyFill="1" applyBorder="1" applyAlignment="1" applyProtection="1">
      <alignment horizontal="center"/>
      <protection locked="0" hidden="1"/>
    </xf>
    <xf numFmtId="168" fontId="0" fillId="8" borderId="32" xfId="0" applyNumberFormat="1" applyFill="1" applyBorder="1" applyAlignment="1" applyProtection="1">
      <alignment horizontal="center"/>
      <protection locked="0" hidden="1"/>
    </xf>
    <xf numFmtId="45" fontId="2" fillId="2" borderId="33" xfId="0" applyNumberFormat="1" applyFont="1" applyFill="1" applyBorder="1" applyAlignment="1" applyProtection="1">
      <alignment horizontal="center"/>
      <protection hidden="1"/>
    </xf>
    <xf numFmtId="45" fontId="7" fillId="8" borderId="36" xfId="0" applyNumberFormat="1" applyFont="1" applyFill="1" applyBorder="1" applyAlignment="1" applyProtection="1">
      <alignment horizontal="center"/>
      <protection locked="0" hidden="1"/>
    </xf>
    <xf numFmtId="45" fontId="2" fillId="3" borderId="34" xfId="0" applyNumberFormat="1" applyFont="1" applyFill="1" applyBorder="1" applyAlignment="1" applyProtection="1">
      <alignment horizontal="center"/>
      <protection hidden="1"/>
    </xf>
    <xf numFmtId="20" fontId="2" fillId="4" borderId="37" xfId="0" applyNumberFormat="1" applyFont="1" applyFill="1" applyBorder="1" applyAlignment="1" applyProtection="1">
      <alignment horizontal="center"/>
      <protection hidden="1"/>
    </xf>
    <xf numFmtId="21" fontId="2" fillId="5" borderId="38" xfId="0" applyNumberFormat="1" applyFont="1" applyFill="1" applyBorder="1" applyAlignment="1" applyProtection="1">
      <alignment horizontal="center"/>
      <protection hidden="1"/>
    </xf>
    <xf numFmtId="0" fontId="8" fillId="6" borderId="39" xfId="0" applyFont="1" applyFill="1" applyBorder="1" applyAlignment="1" applyProtection="1">
      <alignment horizontal="center"/>
      <protection hidden="1"/>
    </xf>
    <xf numFmtId="0" fontId="2" fillId="7" borderId="40" xfId="0" applyFont="1" applyFill="1" applyBorder="1" applyAlignment="1" applyProtection="1">
      <alignment horizontal="center"/>
      <protection hidden="1"/>
    </xf>
    <xf numFmtId="0" fontId="0" fillId="8" borderId="41" xfId="0" applyFill="1" applyBorder="1" applyAlignment="1" applyProtection="1">
      <alignment horizontal="center"/>
      <protection locked="0" hidden="1"/>
    </xf>
    <xf numFmtId="0" fontId="0" fillId="8" borderId="42" xfId="0" applyFill="1" applyBorder="1" applyAlignment="1" applyProtection="1">
      <alignment horizontal="center"/>
      <protection locked="0" hidden="1"/>
    </xf>
    <xf numFmtId="0" fontId="0" fillId="8" borderId="43" xfId="0" applyFill="1" applyBorder="1" applyAlignment="1" applyProtection="1">
      <alignment horizontal="center"/>
      <protection locked="0" hidden="1"/>
    </xf>
    <xf numFmtId="0" fontId="7" fillId="0" borderId="32" xfId="0" applyFont="1" applyBorder="1" applyAlignment="1" applyProtection="1">
      <alignment horizontal="center"/>
      <protection hidden="1"/>
    </xf>
    <xf numFmtId="0" fontId="6" fillId="0" borderId="33" xfId="0" applyNumberFormat="1" applyFont="1" applyBorder="1" applyProtection="1">
      <protection hidden="1"/>
    </xf>
    <xf numFmtId="0" fontId="6" fillId="0" borderId="34" xfId="0" applyNumberFormat="1" applyFont="1" applyBorder="1" applyAlignment="1" applyProtection="1">
      <alignment horizontal="center"/>
      <protection hidden="1"/>
    </xf>
    <xf numFmtId="168" fontId="0" fillId="0" borderId="35" xfId="0" applyNumberFormat="1" applyFill="1" applyBorder="1" applyAlignment="1" applyProtection="1">
      <alignment horizontal="center"/>
      <protection locked="0" hidden="1"/>
    </xf>
    <xf numFmtId="168" fontId="0" fillId="0" borderId="32" xfId="0" applyNumberFormat="1" applyFill="1" applyBorder="1" applyAlignment="1" applyProtection="1">
      <alignment horizontal="center"/>
      <protection locked="0" hidden="1"/>
    </xf>
    <xf numFmtId="45" fontId="7" fillId="0" borderId="44" xfId="0" applyNumberFormat="1" applyFont="1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42" xfId="0" applyBorder="1" applyAlignment="1" applyProtection="1">
      <alignment horizontal="center"/>
      <protection locked="0" hidden="1"/>
    </xf>
    <xf numFmtId="0" fontId="0" fillId="0" borderId="43" xfId="0" applyBorder="1" applyAlignment="1" applyProtection="1">
      <alignment horizontal="center"/>
      <protection locked="0" hidden="1"/>
    </xf>
    <xf numFmtId="0" fontId="7" fillId="8" borderId="45" xfId="0" applyFont="1" applyFill="1" applyBorder="1" applyAlignment="1" applyProtection="1">
      <alignment horizontal="center"/>
      <protection hidden="1"/>
    </xf>
    <xf numFmtId="168" fontId="0" fillId="8" borderId="45" xfId="0" applyNumberFormat="1" applyFill="1" applyBorder="1" applyAlignment="1" applyProtection="1">
      <alignment horizontal="center"/>
      <protection locked="0" hidden="1"/>
    </xf>
    <xf numFmtId="45" fontId="7" fillId="8" borderId="44" xfId="0" applyNumberFormat="1" applyFont="1" applyFill="1" applyBorder="1" applyAlignment="1" applyProtection="1">
      <alignment horizontal="center"/>
      <protection locked="0" hidden="1"/>
    </xf>
    <xf numFmtId="20" fontId="2" fillId="4" borderId="41" xfId="0" applyNumberFormat="1" applyFont="1" applyFill="1" applyBorder="1" applyAlignment="1" applyProtection="1">
      <alignment horizontal="center"/>
      <protection hidden="1"/>
    </xf>
    <xf numFmtId="21" fontId="2" fillId="5" borderId="46" xfId="0" applyNumberFormat="1" applyFont="1" applyFill="1" applyBorder="1" applyAlignment="1" applyProtection="1">
      <alignment horizontal="center"/>
      <protection hidden="1"/>
    </xf>
    <xf numFmtId="0" fontId="2" fillId="7" borderId="47" xfId="0" applyFont="1" applyFill="1" applyBorder="1" applyAlignment="1" applyProtection="1">
      <alignment horizont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168" fontId="0" fillId="8" borderId="48" xfId="0" applyNumberFormat="1" applyFill="1" applyBorder="1" applyAlignment="1" applyProtection="1">
      <alignment horizontal="center"/>
      <protection locked="0" hidden="1"/>
    </xf>
    <xf numFmtId="168" fontId="0" fillId="0" borderId="48" xfId="0" applyNumberFormat="1" applyFill="1" applyBorder="1" applyAlignment="1" applyProtection="1">
      <alignment horizontal="center"/>
      <protection locked="0" hidden="1"/>
    </xf>
    <xf numFmtId="168" fontId="0" fillId="0" borderId="45" xfId="0" applyNumberFormat="1" applyFill="1" applyBorder="1" applyAlignment="1" applyProtection="1">
      <alignment horizontal="center"/>
      <protection locked="0" hidden="1"/>
    </xf>
    <xf numFmtId="0" fontId="0" fillId="0" borderId="37" xfId="0" applyBorder="1" applyAlignment="1" applyProtection="1">
      <alignment horizontal="center"/>
      <protection locked="0" hidden="1"/>
    </xf>
    <xf numFmtId="0" fontId="0" fillId="0" borderId="44" xfId="0" applyBorder="1" applyAlignment="1" applyProtection="1">
      <alignment horizontal="center"/>
      <protection locked="0" hidden="1"/>
    </xf>
    <xf numFmtId="0" fontId="0" fillId="0" borderId="34" xfId="0" applyBorder="1" applyAlignment="1" applyProtection="1">
      <alignment horizontal="center"/>
      <protection locked="0" hidden="1"/>
    </xf>
    <xf numFmtId="0" fontId="2" fillId="0" borderId="0" xfId="0" applyFont="1" applyFill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9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left"/>
      <protection hidden="1"/>
    </xf>
    <xf numFmtId="0" fontId="7" fillId="0" borderId="27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7" fillId="0" borderId="37" xfId="0" applyFont="1" applyBorder="1" applyAlignment="1" applyProtection="1">
      <alignment horizontal="left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12" fillId="0" borderId="37" xfId="0" applyFont="1" applyBorder="1" applyAlignment="1" applyProtection="1">
      <alignment horizontal="left"/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12" fillId="0" borderId="51" xfId="0" applyFont="1" applyBorder="1" applyAlignment="1" applyProtection="1">
      <alignment horizontal="left"/>
      <protection hidden="1"/>
    </xf>
    <xf numFmtId="0" fontId="7" fillId="0" borderId="25" xfId="0" applyFont="1" applyBorder="1" applyAlignment="1" applyProtection="1">
      <alignment horizontal="center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2" fontId="7" fillId="0" borderId="26" xfId="0" applyNumberFormat="1" applyFont="1" applyBorder="1" applyAlignment="1" applyProtection="1">
      <alignment horizontal="center" vertical="center" wrapText="1"/>
      <protection locked="0" hidden="1"/>
    </xf>
    <xf numFmtId="2" fontId="7" fillId="0" borderId="28" xfId="0" applyNumberFormat="1" applyFont="1" applyBorder="1" applyAlignment="1" applyProtection="1">
      <alignment horizontal="center" vertical="center" wrapText="1"/>
      <protection locked="0" hidden="1"/>
    </xf>
    <xf numFmtId="2" fontId="7" fillId="0" borderId="30" xfId="0" applyNumberFormat="1" applyFont="1" applyBorder="1" applyAlignment="1" applyProtection="1">
      <alignment horizontal="center" vertical="center" wrapText="1"/>
      <protection locked="0" hidden="1"/>
    </xf>
    <xf numFmtId="2" fontId="7" fillId="0" borderId="31" xfId="0" applyNumberFormat="1" applyFont="1" applyFill="1" applyBorder="1" applyAlignment="1" applyProtection="1">
      <alignment horizontal="center" vertical="center"/>
      <protection hidden="1"/>
    </xf>
    <xf numFmtId="1" fontId="7" fillId="0" borderId="29" xfId="0" applyNumberFormat="1" applyFont="1" applyBorder="1" applyAlignment="1" applyProtection="1">
      <alignment horizontal="center" vertical="center" wrapText="1"/>
      <protection locked="0" hidden="1"/>
    </xf>
    <xf numFmtId="1" fontId="7" fillId="0" borderId="28" xfId="0" applyNumberFormat="1" applyFont="1" applyBorder="1" applyAlignment="1" applyProtection="1">
      <alignment horizontal="center" vertical="center" wrapText="1"/>
      <protection locked="0" hidden="1"/>
    </xf>
    <xf numFmtId="1" fontId="7" fillId="0" borderId="30" xfId="0" applyNumberFormat="1" applyFont="1" applyBorder="1" applyAlignment="1" applyProtection="1">
      <alignment horizontal="center" vertical="center" wrapText="1"/>
      <protection locked="0" hidden="1"/>
    </xf>
    <xf numFmtId="2" fontId="7" fillId="0" borderId="26" xfId="0" applyNumberFormat="1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2" fontId="7" fillId="0" borderId="23" xfId="0" applyNumberFormat="1" applyFont="1" applyBorder="1" applyAlignment="1" applyProtection="1">
      <alignment horizontal="center" vertical="center" wrapText="1"/>
      <protection locked="0" hidden="1"/>
    </xf>
    <xf numFmtId="2" fontId="7" fillId="0" borderId="24" xfId="0" applyNumberFormat="1" applyFont="1" applyBorder="1" applyAlignment="1" applyProtection="1">
      <alignment horizontal="center" vertical="center" wrapText="1"/>
      <protection locked="0" hidden="1"/>
    </xf>
    <xf numFmtId="2" fontId="7" fillId="0" borderId="59" xfId="0" applyNumberFormat="1" applyFont="1" applyBorder="1" applyAlignment="1" applyProtection="1">
      <alignment horizontal="center" vertical="center" wrapText="1"/>
      <protection locked="0" hidden="1"/>
    </xf>
    <xf numFmtId="2" fontId="7" fillId="0" borderId="50" xfId="0" applyNumberFormat="1" applyFont="1" applyFill="1" applyBorder="1" applyAlignment="1" applyProtection="1">
      <alignment horizontal="center" vertical="center"/>
      <protection hidden="1"/>
    </xf>
    <xf numFmtId="1" fontId="7" fillId="0" borderId="51" xfId="0" applyNumberFormat="1" applyFont="1" applyBorder="1" applyAlignment="1" applyProtection="1">
      <alignment horizontal="center" vertical="center" wrapText="1"/>
      <protection locked="0" hidden="1"/>
    </xf>
    <xf numFmtId="1" fontId="7" fillId="0" borderId="24" xfId="0" applyNumberFormat="1" applyFont="1" applyBorder="1" applyAlignment="1" applyProtection="1">
      <alignment horizontal="center" vertical="center" wrapText="1"/>
      <protection locked="0" hidden="1"/>
    </xf>
    <xf numFmtId="1" fontId="7" fillId="0" borderId="59" xfId="0" applyNumberFormat="1" applyFont="1" applyBorder="1" applyAlignment="1" applyProtection="1">
      <alignment horizontal="center" vertical="center" wrapText="1"/>
      <protection locked="0" hidden="1"/>
    </xf>
    <xf numFmtId="2" fontId="7" fillId="0" borderId="23" xfId="0" applyNumberFormat="1" applyFont="1" applyBorder="1" applyAlignment="1" applyProtection="1">
      <alignment horizontal="center" vertical="center" wrapText="1"/>
      <protection hidden="1"/>
    </xf>
    <xf numFmtId="0" fontId="14" fillId="0" borderId="53" xfId="0" applyFont="1" applyBorder="1" applyAlignment="1" applyProtection="1">
      <alignment horizontal="center" vertical="center" wrapText="1"/>
      <protection hidden="1"/>
    </xf>
    <xf numFmtId="2" fontId="7" fillId="0" borderId="52" xfId="0" applyNumberFormat="1" applyFont="1" applyBorder="1" applyAlignment="1" applyProtection="1">
      <alignment horizontal="center" vertical="center" wrapText="1"/>
      <protection locked="0" hidden="1"/>
    </xf>
    <xf numFmtId="2" fontId="7" fillId="0" borderId="36" xfId="0" applyNumberFormat="1" applyFont="1" applyBorder="1" applyAlignment="1" applyProtection="1">
      <alignment horizontal="center" vertical="center" wrapText="1"/>
      <protection locked="0" hidden="1"/>
    </xf>
    <xf numFmtId="2" fontId="7" fillId="0" borderId="55" xfId="0" applyNumberFormat="1" applyFont="1" applyBorder="1" applyAlignment="1" applyProtection="1">
      <alignment horizontal="center" vertical="center" wrapText="1"/>
      <protection locked="0" hidden="1"/>
    </xf>
    <xf numFmtId="1" fontId="7" fillId="0" borderId="54" xfId="0" applyNumberFormat="1" applyFont="1" applyBorder="1" applyAlignment="1" applyProtection="1">
      <alignment horizontal="center" vertical="center" wrapText="1"/>
      <protection locked="0" hidden="1"/>
    </xf>
    <xf numFmtId="1" fontId="7" fillId="0" borderId="36" xfId="0" applyNumberFormat="1" applyFont="1" applyBorder="1" applyAlignment="1" applyProtection="1">
      <alignment horizontal="center" vertical="center" wrapText="1"/>
      <protection locked="0" hidden="1"/>
    </xf>
    <xf numFmtId="1" fontId="7" fillId="0" borderId="55" xfId="0" applyNumberFormat="1" applyFont="1" applyBorder="1" applyAlignment="1" applyProtection="1">
      <alignment horizontal="center" vertical="center" wrapText="1"/>
      <protection locked="0" hidden="1"/>
    </xf>
    <xf numFmtId="0" fontId="18" fillId="0" borderId="0" xfId="0" applyFont="1" applyAlignment="1">
      <alignment horizontal="center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6" fillId="0" borderId="23" xfId="0" applyFont="1" applyBorder="1" applyAlignment="1" applyProtection="1">
      <alignment horizontal="center" vertical="center" wrapText="1"/>
      <protection hidden="1"/>
    </xf>
    <xf numFmtId="0" fontId="17" fillId="0" borderId="28" xfId="0" applyFont="1" applyBorder="1" applyAlignment="1" applyProtection="1">
      <alignment horizontal="left" vertical="center" wrapText="1"/>
      <protection hidden="1"/>
    </xf>
    <xf numFmtId="0" fontId="17" fillId="0" borderId="24" xfId="0" applyFont="1" applyBorder="1" applyAlignment="1" applyProtection="1">
      <alignment horizontal="left" vertical="center" wrapText="1"/>
      <protection hidden="1"/>
    </xf>
    <xf numFmtId="1" fontId="13" fillId="0" borderId="9" xfId="0" applyNumberFormat="1" applyFont="1" applyBorder="1" applyAlignment="1" applyProtection="1">
      <alignment horizontal="center" vertical="center" wrapText="1"/>
      <protection hidden="1"/>
    </xf>
    <xf numFmtId="1" fontId="13" fillId="0" borderId="22" xfId="0" applyNumberFormat="1" applyFont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left" vertical="center" wrapText="1"/>
      <protection hidden="1"/>
    </xf>
    <xf numFmtId="0" fontId="17" fillId="0" borderId="21" xfId="0" applyFont="1" applyBorder="1" applyAlignment="1" applyProtection="1">
      <alignment horizontal="left" vertical="center" wrapText="1"/>
      <protection hidden="1"/>
    </xf>
    <xf numFmtId="0" fontId="14" fillId="0" borderId="33" xfId="0" applyFont="1" applyBorder="1" applyAlignment="1" applyProtection="1">
      <alignment horizontal="center" textRotation="90" wrapText="1"/>
      <protection hidden="1"/>
    </xf>
    <xf numFmtId="0" fontId="14" fillId="0" borderId="23" xfId="0" applyFont="1" applyBorder="1" applyAlignment="1" applyProtection="1">
      <alignment horizontal="center" textRotation="90" wrapText="1"/>
      <protection hidden="1"/>
    </xf>
    <xf numFmtId="0" fontId="14" fillId="0" borderId="34" xfId="0" applyFont="1" applyBorder="1" applyAlignment="1" applyProtection="1">
      <alignment horizontal="center" textRotation="90" wrapText="1"/>
      <protection hidden="1"/>
    </xf>
    <xf numFmtId="0" fontId="14" fillId="0" borderId="25" xfId="0" applyFont="1" applyBorder="1" applyAlignment="1" applyProtection="1">
      <alignment horizontal="center" textRotation="90" wrapText="1"/>
      <protection hidden="1"/>
    </xf>
    <xf numFmtId="0" fontId="14" fillId="0" borderId="45" xfId="0" applyFont="1" applyBorder="1" applyAlignment="1" applyProtection="1">
      <alignment horizontal="left" vertical="center" wrapText="1" indent="1"/>
      <protection hidden="1"/>
    </xf>
    <xf numFmtId="0" fontId="14" fillId="0" borderId="48" xfId="0" applyFont="1" applyBorder="1" applyAlignment="1" applyProtection="1">
      <alignment horizontal="left" vertical="center" wrapText="1" indent="1"/>
      <protection hidden="1"/>
    </xf>
    <xf numFmtId="0" fontId="14" fillId="0" borderId="47" xfId="0" applyFont="1" applyBorder="1" applyAlignment="1" applyProtection="1">
      <alignment horizontal="left" vertical="center" wrapText="1" indent="1"/>
      <protection hidden="1"/>
    </xf>
    <xf numFmtId="0" fontId="14" fillId="0" borderId="56" xfId="0" applyFont="1" applyBorder="1" applyAlignment="1" applyProtection="1">
      <alignment horizontal="left" vertical="center" wrapText="1" indent="1"/>
      <protection hidden="1"/>
    </xf>
    <xf numFmtId="0" fontId="14" fillId="0" borderId="57" xfId="0" applyFont="1" applyBorder="1" applyAlignment="1" applyProtection="1">
      <alignment horizontal="left" vertical="center" wrapText="1" indent="1"/>
      <protection hidden="1"/>
    </xf>
    <xf numFmtId="0" fontId="14" fillId="0" borderId="58" xfId="0" applyFont="1" applyBorder="1" applyAlignment="1" applyProtection="1">
      <alignment horizontal="left" vertical="center" wrapText="1" indent="1"/>
      <protection hidden="1"/>
    </xf>
    <xf numFmtId="0" fontId="14" fillId="0" borderId="44" xfId="0" applyFont="1" applyBorder="1" applyAlignment="1" applyProtection="1">
      <alignment horizontal="center" textRotation="90" wrapText="1"/>
      <protection hidden="1"/>
    </xf>
    <xf numFmtId="0" fontId="14" fillId="0" borderId="24" xfId="0" applyFont="1" applyBorder="1" applyAlignment="1" applyProtection="1">
      <alignment horizontal="center" textRotation="90" wrapText="1"/>
      <protection hidden="1"/>
    </xf>
    <xf numFmtId="0" fontId="14" fillId="0" borderId="33" xfId="0" applyFont="1" applyBorder="1" applyAlignment="1" applyProtection="1">
      <alignment horizontal="center" vertical="center" wrapText="1"/>
      <protection hidden="1"/>
    </xf>
    <xf numFmtId="0" fontId="14" fillId="0" borderId="23" xfId="0" applyFont="1" applyBorder="1" applyAlignment="1" applyProtection="1">
      <alignment horizontal="center" vertical="center" wrapText="1"/>
      <protection hidden="1"/>
    </xf>
    <xf numFmtId="0" fontId="14" fillId="0" borderId="44" xfId="0" applyFont="1" applyBorder="1" applyAlignment="1" applyProtection="1">
      <alignment horizontal="center" vertical="center" wrapText="1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14" fillId="0" borderId="34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5" fillId="2" borderId="37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2" borderId="51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9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9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7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7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2" borderId="44" xfId="0" applyFont="1" applyFill="1" applyBorder="1" applyAlignment="1" applyProtection="1">
      <alignment horizontal="justify" vertical="center" textRotation="90" wrapText="1" shrinkToFit="1"/>
      <protection hidden="1"/>
    </xf>
    <xf numFmtId="0" fontId="15" fillId="2" borderId="24" xfId="0" applyFont="1" applyFill="1" applyBorder="1" applyAlignment="1" applyProtection="1">
      <alignment horizontal="justify" vertical="center" textRotation="90" wrapText="1" shrinkToFi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14" fontId="2" fillId="0" borderId="4" xfId="0" applyNumberFormat="1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44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0" fontId="14" fillId="0" borderId="45" xfId="0" applyFont="1" applyBorder="1" applyAlignment="1" applyProtection="1">
      <alignment horizontal="justify" vertical="center" wrapText="1"/>
      <protection hidden="1"/>
    </xf>
    <xf numFmtId="0" fontId="0" fillId="0" borderId="48" xfId="0" applyBorder="1" applyProtection="1">
      <protection hidden="1"/>
    </xf>
    <xf numFmtId="0" fontId="0" fillId="0" borderId="47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57" xfId="0" applyBorder="1" applyProtection="1">
      <protection hidden="1"/>
    </xf>
    <xf numFmtId="0" fontId="0" fillId="0" borderId="58" xfId="0" applyBorder="1" applyProtection="1">
      <protection hidden="1"/>
    </xf>
    <xf numFmtId="0" fontId="14" fillId="0" borderId="37" xfId="0" applyFont="1" applyBorder="1" applyAlignment="1" applyProtection="1">
      <alignment horizontal="center" vertical="center" wrapText="1"/>
      <protection hidden="1"/>
    </xf>
    <xf numFmtId="0" fontId="14" fillId="0" borderId="38" xfId="0" applyFont="1" applyBorder="1" applyAlignment="1" applyProtection="1">
      <alignment horizontal="center" vertical="center" wrapText="1"/>
      <protection hidden="1"/>
    </xf>
    <xf numFmtId="14" fontId="2" fillId="0" borderId="1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 textRotation="90" wrapText="1"/>
      <protection hidden="1"/>
    </xf>
    <xf numFmtId="0" fontId="5" fillId="0" borderId="13" xfId="0" applyFont="1" applyBorder="1" applyAlignment="1" applyProtection="1">
      <alignment horizontal="center" vertical="center" textRotation="90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165" fontId="6" fillId="0" borderId="9" xfId="1" applyNumberFormat="1" applyFont="1" applyBorder="1" applyAlignment="1" applyProtection="1">
      <alignment horizontal="center" vertical="center" textRotation="90" wrapText="1"/>
      <protection hidden="1"/>
    </xf>
    <xf numFmtId="165" fontId="6" fillId="0" borderId="20" xfId="1" applyNumberFormat="1" applyFont="1" applyBorder="1" applyAlignment="1" applyProtection="1">
      <alignment horizontal="center" vertical="center" textRotation="90" wrapText="1"/>
      <protection hidden="1"/>
    </xf>
    <xf numFmtId="20" fontId="6" fillId="0" borderId="10" xfId="0" applyNumberFormat="1" applyFont="1" applyBorder="1" applyAlignment="1" applyProtection="1">
      <alignment horizontal="center" vertical="center"/>
      <protection hidden="1"/>
    </xf>
    <xf numFmtId="20" fontId="0" fillId="0" borderId="11" xfId="0" applyNumberFormat="1" applyBorder="1" applyAlignment="1" applyProtection="1">
      <alignment horizontal="center" vertical="center"/>
      <protection hidden="1"/>
    </xf>
    <xf numFmtId="20" fontId="0" fillId="0" borderId="12" xfId="0" applyNumberForma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165" fontId="6" fillId="0" borderId="6" xfId="0" applyNumberFormat="1" applyFont="1" applyBorder="1" applyAlignment="1" applyProtection="1">
      <alignment horizontal="center" vertical="center" textRotation="90" wrapText="1"/>
      <protection hidden="1"/>
    </xf>
    <xf numFmtId="165" fontId="6" fillId="0" borderId="16" xfId="0" applyNumberFormat="1" applyFont="1" applyBorder="1" applyAlignment="1" applyProtection="1">
      <alignment horizontal="center" vertical="center" textRotation="90" wrapText="1"/>
      <protection hidden="1"/>
    </xf>
    <xf numFmtId="165" fontId="6" fillId="0" borderId="7" xfId="0" applyNumberFormat="1" applyFont="1" applyBorder="1" applyAlignment="1" applyProtection="1">
      <alignment horizontal="center" vertical="center" textRotation="90" wrapText="1"/>
      <protection hidden="1"/>
    </xf>
    <xf numFmtId="165" fontId="6" fillId="0" borderId="17" xfId="0" applyNumberFormat="1" applyFont="1" applyBorder="1" applyAlignment="1" applyProtection="1">
      <alignment horizontal="center" vertical="center" textRotation="90" wrapText="1"/>
      <protection hidden="1"/>
    </xf>
    <xf numFmtId="165" fontId="6" fillId="0" borderId="18" xfId="0" applyNumberFormat="1" applyFont="1" applyBorder="1" applyAlignment="1" applyProtection="1">
      <alignment horizontal="center" vertical="center" textRotation="90" wrapText="1"/>
      <protection hidden="1"/>
    </xf>
    <xf numFmtId="47" fontId="6" fillId="0" borderId="8" xfId="0" applyNumberFormat="1" applyFont="1" applyBorder="1" applyAlignment="1" applyProtection="1">
      <alignment horizontal="center" vertical="center" textRotation="90" wrapText="1"/>
      <protection hidden="1"/>
    </xf>
    <xf numFmtId="47" fontId="6" fillId="0" borderId="19" xfId="0" applyNumberFormat="1" applyFont="1" applyBorder="1" applyAlignment="1" applyProtection="1">
      <alignment horizontal="center" vertical="center" textRotation="90" wrapText="1"/>
      <protection hidden="1"/>
    </xf>
    <xf numFmtId="0" fontId="16" fillId="0" borderId="52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left" vertical="center" wrapText="1"/>
      <protection hidden="1"/>
    </xf>
    <xf numFmtId="0" fontId="19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1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men%20ZPV%20Loukov%202017/mla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Kontakt"/>
      <sheetName val="Start - podzim"/>
      <sheetName val="ZPV"/>
      <sheetName val="V.l.ZPV"/>
      <sheetName val="Start - jaro"/>
      <sheetName val="Pozn."/>
      <sheetName val="Št.dvojic"/>
      <sheetName val="Št.4x60m"/>
      <sheetName val="PÚ"/>
      <sheetName val="Št.400mCTIF"/>
      <sheetName val="PÚ CTIF"/>
      <sheetName val="Kronika"/>
      <sheetName val="Beh60mS"/>
      <sheetName val="Beh60mV"/>
      <sheetName val="Beh60mP"/>
      <sheetName val="Výsledky"/>
      <sheetName val="TISK"/>
    </sheetNames>
    <sheetDataSet>
      <sheetData sheetId="0"/>
      <sheetData sheetId="1"/>
      <sheetData sheetId="2">
        <row r="2">
          <cell r="N2" t="str">
            <v xml:space="preserve">Mladší </v>
          </cell>
        </row>
        <row r="6">
          <cell r="C6" t="str">
            <v>Zdounky</v>
          </cell>
        </row>
        <row r="7">
          <cell r="C7" t="str">
            <v>Karolín</v>
          </cell>
        </row>
        <row r="8">
          <cell r="C8" t="str">
            <v>Karolín</v>
          </cell>
        </row>
        <row r="9">
          <cell r="C9" t="str">
            <v>Chvalčov</v>
          </cell>
        </row>
        <row r="10">
          <cell r="C10" t="str">
            <v>Počenice</v>
          </cell>
        </row>
        <row r="11">
          <cell r="C11" t="str">
            <v>Nětčice</v>
          </cell>
        </row>
        <row r="12">
          <cell r="C12" t="str">
            <v>Počenice</v>
          </cell>
        </row>
        <row r="13">
          <cell r="C13" t="str">
            <v>Chropyně</v>
          </cell>
        </row>
        <row r="14">
          <cell r="C14" t="str">
            <v>Pačlavice</v>
          </cell>
        </row>
        <row r="15">
          <cell r="C15" t="str">
            <v>Chropyně</v>
          </cell>
        </row>
        <row r="16">
          <cell r="C16" t="str">
            <v>Lutopecny</v>
          </cell>
        </row>
        <row r="17">
          <cell r="C17" t="str">
            <v>Záříčí</v>
          </cell>
        </row>
        <row r="18">
          <cell r="C18" t="str">
            <v>Morkovice B</v>
          </cell>
        </row>
        <row r="19">
          <cell r="C19" t="str">
            <v>Morkovice B</v>
          </cell>
        </row>
        <row r="20">
          <cell r="C20" t="str">
            <v>Morkovice A</v>
          </cell>
        </row>
        <row r="21">
          <cell r="C21" t="str">
            <v>Morkovice A</v>
          </cell>
        </row>
        <row r="22">
          <cell r="C22" t="str">
            <v>Šelešovice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tabSelected="1" workbookViewId="0">
      <selection sqref="A1:R1"/>
    </sheetView>
  </sheetViews>
  <sheetFormatPr defaultRowHeight="15" x14ac:dyDescent="0.25"/>
  <cols>
    <col min="2" max="2" width="19.5703125" bestFit="1" customWidth="1"/>
  </cols>
  <sheetData>
    <row r="1" spans="1:18" ht="21" x14ac:dyDescent="0.35">
      <c r="A1" s="190" t="s">
        <v>82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3" spans="1:18" ht="15.75" thickBot="1" x14ac:dyDescent="0.3"/>
    <row r="4" spans="1:18" ht="15.75" thickBot="1" x14ac:dyDescent="0.3">
      <c r="A4" s="1"/>
      <c r="B4" s="165" t="str">
        <f>'[1]Start - podzim'!N2</f>
        <v xml:space="preserve">Mladší </v>
      </c>
      <c r="C4" s="166"/>
      <c r="D4" s="2"/>
      <c r="E4" s="2"/>
      <c r="F4" s="3"/>
      <c r="G4" s="4"/>
      <c r="H4" s="5"/>
      <c r="I4" s="6"/>
      <c r="J4" s="7"/>
      <c r="K4" s="8"/>
      <c r="L4" s="8"/>
      <c r="M4" s="9"/>
      <c r="N4" s="9"/>
      <c r="O4" s="9"/>
      <c r="P4" s="9"/>
      <c r="Q4" s="9"/>
      <c r="R4" s="9"/>
    </row>
    <row r="5" spans="1:18" ht="15" customHeight="1" x14ac:dyDescent="0.25">
      <c r="A5" s="167" t="s">
        <v>0</v>
      </c>
      <c r="B5" s="169" t="s">
        <v>1</v>
      </c>
      <c r="C5" s="170"/>
      <c r="D5" s="181" t="s">
        <v>2</v>
      </c>
      <c r="E5" s="183" t="s">
        <v>3</v>
      </c>
      <c r="F5" s="183" t="s">
        <v>4</v>
      </c>
      <c r="G5" s="186" t="s">
        <v>5</v>
      </c>
      <c r="H5" s="173" t="s">
        <v>6</v>
      </c>
      <c r="I5" s="175" t="s">
        <v>7</v>
      </c>
      <c r="J5" s="176"/>
      <c r="K5" s="176"/>
      <c r="L5" s="177"/>
      <c r="M5" s="178" t="s">
        <v>8</v>
      </c>
      <c r="N5" s="179"/>
      <c r="O5" s="179"/>
      <c r="P5" s="179"/>
      <c r="Q5" s="179"/>
      <c r="R5" s="180"/>
    </row>
    <row r="6" spans="1:18" ht="88.5" customHeight="1" thickBot="1" x14ac:dyDescent="0.3">
      <c r="A6" s="168"/>
      <c r="B6" s="171"/>
      <c r="C6" s="172"/>
      <c r="D6" s="182"/>
      <c r="E6" s="184"/>
      <c r="F6" s="185"/>
      <c r="G6" s="187"/>
      <c r="H6" s="174"/>
      <c r="I6" s="10" t="s">
        <v>9</v>
      </c>
      <c r="J6" s="11" t="s">
        <v>10</v>
      </c>
      <c r="K6" s="12" t="s">
        <v>11</v>
      </c>
      <c r="L6" s="13" t="s">
        <v>12</v>
      </c>
      <c r="M6" s="14" t="s">
        <v>13</v>
      </c>
      <c r="N6" s="15" t="s">
        <v>14</v>
      </c>
      <c r="O6" s="15" t="s">
        <v>15</v>
      </c>
      <c r="P6" s="15" t="s">
        <v>16</v>
      </c>
      <c r="Q6" s="15" t="s">
        <v>17</v>
      </c>
      <c r="R6" s="16" t="s">
        <v>18</v>
      </c>
    </row>
    <row r="7" spans="1:18" x14ac:dyDescent="0.25">
      <c r="A7" s="17">
        <v>1</v>
      </c>
      <c r="B7" s="18" t="str">
        <f>IF('[1]Start - podzim'!C6="","",'[1]Start - podzim'!C6)</f>
        <v>Zdounky</v>
      </c>
      <c r="C7" s="19" t="str">
        <f>IF(B7="","",IF('[1]Start - podzim'!D6="","",'[1]Start - podzim'!D6))</f>
        <v/>
      </c>
      <c r="D7" s="20">
        <v>0.38541666666666669</v>
      </c>
      <c r="E7" s="21">
        <v>0.40943287037037041</v>
      </c>
      <c r="F7" s="22">
        <f>IF(B7="","",IF(E7&gt;0,IF(AND(D7&gt;0,E7&gt;0,(E7-D7)&gt;0),E7-D7,"chyba"),"X"))</f>
        <v>2.401620370370372E-2</v>
      </c>
      <c r="G7" s="23">
        <f t="shared" ref="G7:G23" si="0">IF(B7="","",0)</f>
        <v>0</v>
      </c>
      <c r="H7" s="24">
        <f>IF(B7="","",IF(F7="chyba","chyba",IF(F7="X","X",IF((F7-G7)&lt;0,"chyba",F7-G7))))</f>
        <v>2.401620370370372E-2</v>
      </c>
      <c r="I7" s="25">
        <f>IF(B7="","",L7/1440)</f>
        <v>1.4583333333333334E-2</v>
      </c>
      <c r="J7" s="26">
        <f>IF(B7="","",IF(H7="chyba","chyba",IF(H7="X","X",IF(B7="","X",IF(S7="D","D",ROUND(SUM(H7:I7),10))))))</f>
        <v>3.8599537000000003E-2</v>
      </c>
      <c r="K7" s="27">
        <f t="shared" ref="K7:K23" si="1">IF(B7="","",IF(J7="chyba","CH",IF(J7="X","X",IF(J7="D","D",RANK(J7,J$7:J$105,1)))))</f>
        <v>4</v>
      </c>
      <c r="L7" s="28">
        <f>IF(B7="","",SUM(M7:R7))</f>
        <v>21</v>
      </c>
      <c r="M7" s="29">
        <v>12</v>
      </c>
      <c r="N7" s="30">
        <v>0</v>
      </c>
      <c r="O7" s="30">
        <v>3</v>
      </c>
      <c r="P7" s="30">
        <v>3</v>
      </c>
      <c r="Q7" s="30">
        <v>0</v>
      </c>
      <c r="R7" s="31">
        <v>3</v>
      </c>
    </row>
    <row r="8" spans="1:18" x14ac:dyDescent="0.25">
      <c r="A8" s="32">
        <v>2</v>
      </c>
      <c r="B8" s="33" t="str">
        <f>IF('[1]Start - podzim'!C7="","",'[1]Start - podzim'!C7)</f>
        <v>Karolín</v>
      </c>
      <c r="C8" s="34" t="str">
        <f>IF(B8="","",IF('[1]Start - podzim'!D7="","",'[1]Start - podzim'!D7))</f>
        <v/>
      </c>
      <c r="D8" s="35">
        <v>0.39930555555555558</v>
      </c>
      <c r="E8" s="36">
        <v>0.43200231481481483</v>
      </c>
      <c r="F8" s="37">
        <f t="shared" ref="F8:F23" si="2">IF(B8="","",IF(E8&gt;0,IF(AND(D8&gt;0,E8&gt;0,(E8-D8)&gt;0),E8-D8,"chyba"),"X"))</f>
        <v>3.2696759259259245E-2</v>
      </c>
      <c r="G8" s="38">
        <v>1.9097222222222222E-3</v>
      </c>
      <c r="H8" s="39">
        <f t="shared" ref="H8:H23" si="3">IF(B8="","",IF(F8="chyba","chyba",IF(F8="X","X",IF((F8-G8)&lt;0,"chyba",F8-G8))))</f>
        <v>3.0787037037037022E-2</v>
      </c>
      <c r="I8" s="40">
        <f t="shared" ref="I8:I23" si="4">IF(B8="","",L8/1440)</f>
        <v>2.0833333333333332E-2</v>
      </c>
      <c r="J8" s="41">
        <f t="shared" ref="J8:J23" si="5">IF(B8="","",IF(H8="chyba","chyba",IF(H8="X","X",IF(B8="","X",IF(S8="D","D",ROUND(SUM(H8:I8),10))))))</f>
        <v>5.1620370399999997E-2</v>
      </c>
      <c r="K8" s="42">
        <f t="shared" si="1"/>
        <v>10</v>
      </c>
      <c r="L8" s="43">
        <f t="shared" ref="L8:L23" si="6">IF(B8="","",SUM(M8:R8))</f>
        <v>30</v>
      </c>
      <c r="M8" s="44">
        <v>14</v>
      </c>
      <c r="N8" s="45">
        <v>1</v>
      </c>
      <c r="O8" s="45">
        <v>3</v>
      </c>
      <c r="P8" s="45">
        <v>5</v>
      </c>
      <c r="Q8" s="45">
        <v>4</v>
      </c>
      <c r="R8" s="46">
        <v>3</v>
      </c>
    </row>
    <row r="9" spans="1:18" x14ac:dyDescent="0.25">
      <c r="A9" s="47">
        <v>3</v>
      </c>
      <c r="B9" s="48" t="str">
        <f>IF('[1]Start - podzim'!C8="","",'[1]Start - podzim'!C8)</f>
        <v>Karolín</v>
      </c>
      <c r="C9" s="49" t="str">
        <f>IF(B9="","",IF('[1]Start - podzim'!D8="","",'[1]Start - podzim'!D8))</f>
        <v/>
      </c>
      <c r="D9" s="50">
        <v>0.40625</v>
      </c>
      <c r="E9" s="51">
        <v>0.43847222222222221</v>
      </c>
      <c r="F9" s="37">
        <f t="shared" si="2"/>
        <v>3.2222222222222208E-2</v>
      </c>
      <c r="G9" s="52">
        <f t="shared" si="0"/>
        <v>0</v>
      </c>
      <c r="H9" s="39">
        <f t="shared" si="3"/>
        <v>3.2222222222222208E-2</v>
      </c>
      <c r="I9" s="40">
        <f t="shared" si="4"/>
        <v>4.6527777777777779E-2</v>
      </c>
      <c r="J9" s="41">
        <f t="shared" si="5"/>
        <v>7.8750000000000001E-2</v>
      </c>
      <c r="K9" s="42">
        <f t="shared" si="1"/>
        <v>17</v>
      </c>
      <c r="L9" s="43">
        <f t="shared" si="6"/>
        <v>67</v>
      </c>
      <c r="M9" s="53">
        <v>13</v>
      </c>
      <c r="N9" s="54">
        <v>8</v>
      </c>
      <c r="O9" s="54">
        <v>15</v>
      </c>
      <c r="P9" s="54">
        <v>15</v>
      </c>
      <c r="Q9" s="54">
        <v>7</v>
      </c>
      <c r="R9" s="55">
        <v>9</v>
      </c>
    </row>
    <row r="10" spans="1:18" x14ac:dyDescent="0.25">
      <c r="A10" s="56">
        <v>4</v>
      </c>
      <c r="B10" s="33" t="str">
        <f>IF('[1]Start - podzim'!C9="","",'[1]Start - podzim'!C9)</f>
        <v>Chvalčov</v>
      </c>
      <c r="C10" s="34" t="str">
        <f>IF(B10="","",IF('[1]Start - podzim'!D9="","",'[1]Start - podzim'!D9))</f>
        <v/>
      </c>
      <c r="D10" s="35">
        <v>0.43402777777777773</v>
      </c>
      <c r="E10" s="57">
        <v>0.46349537037037036</v>
      </c>
      <c r="F10" s="37">
        <f t="shared" si="2"/>
        <v>2.9467592592592629E-2</v>
      </c>
      <c r="G10" s="58">
        <v>3.5185185185185185E-3</v>
      </c>
      <c r="H10" s="39">
        <f t="shared" si="3"/>
        <v>2.594907407407411E-2</v>
      </c>
      <c r="I10" s="59">
        <f t="shared" si="4"/>
        <v>3.125E-2</v>
      </c>
      <c r="J10" s="60">
        <f t="shared" si="5"/>
        <v>5.7199074099999997E-2</v>
      </c>
      <c r="K10" s="42">
        <f t="shared" si="1"/>
        <v>14</v>
      </c>
      <c r="L10" s="61">
        <f t="shared" si="6"/>
        <v>45</v>
      </c>
      <c r="M10" s="44">
        <v>11</v>
      </c>
      <c r="N10" s="45">
        <v>5</v>
      </c>
      <c r="O10" s="45">
        <v>6</v>
      </c>
      <c r="P10" s="45">
        <v>13</v>
      </c>
      <c r="Q10" s="45">
        <v>4</v>
      </c>
      <c r="R10" s="46">
        <v>6</v>
      </c>
    </row>
    <row r="11" spans="1:18" x14ac:dyDescent="0.25">
      <c r="A11" s="62">
        <v>5</v>
      </c>
      <c r="B11" s="48" t="str">
        <f>IF('[1]Start - podzim'!C10="","",'[1]Start - podzim'!C10)</f>
        <v>Počenice</v>
      </c>
      <c r="C11" s="49" t="str">
        <f>IF(B11="","",IF('[1]Start - podzim'!D10="","",'[1]Start - podzim'!D10))</f>
        <v/>
      </c>
      <c r="D11" s="50">
        <v>0.4375</v>
      </c>
      <c r="E11" s="51">
        <v>0.46458333333333335</v>
      </c>
      <c r="F11" s="37">
        <f t="shared" si="2"/>
        <v>2.7083333333333348E-2</v>
      </c>
      <c r="G11" s="52">
        <v>7.3148148148148148E-3</v>
      </c>
      <c r="H11" s="39">
        <f t="shared" si="3"/>
        <v>1.9768518518518532E-2</v>
      </c>
      <c r="I11" s="59">
        <f t="shared" si="4"/>
        <v>6.9444444444444441E-3</v>
      </c>
      <c r="J11" s="60">
        <f t="shared" si="5"/>
        <v>2.6712962999999999E-2</v>
      </c>
      <c r="K11" s="42">
        <f t="shared" si="1"/>
        <v>1</v>
      </c>
      <c r="L11" s="61">
        <f t="shared" si="6"/>
        <v>10</v>
      </c>
      <c r="M11" s="53">
        <v>7</v>
      </c>
      <c r="N11" s="54">
        <v>0</v>
      </c>
      <c r="O11" s="54">
        <v>3</v>
      </c>
      <c r="P11" s="54">
        <v>0</v>
      </c>
      <c r="Q11" s="54">
        <v>0</v>
      </c>
      <c r="R11" s="55">
        <v>0</v>
      </c>
    </row>
    <row r="12" spans="1:18" x14ac:dyDescent="0.25">
      <c r="A12" s="56">
        <v>6</v>
      </c>
      <c r="B12" s="33" t="str">
        <f>IF('[1]Start - podzim'!C11="","",'[1]Start - podzim'!C11)</f>
        <v>Nětčice</v>
      </c>
      <c r="C12" s="34" t="str">
        <f>IF(B12="","",IF('[1]Start - podzim'!D11="","",'[1]Start - podzim'!D11))</f>
        <v/>
      </c>
      <c r="D12" s="63">
        <v>0.44097222222222227</v>
      </c>
      <c r="E12" s="57">
        <v>0.46531250000000002</v>
      </c>
      <c r="F12" s="37">
        <f t="shared" si="2"/>
        <v>2.4340277777777752E-2</v>
      </c>
      <c r="G12" s="58">
        <v>5.5208333333333333E-3</v>
      </c>
      <c r="H12" s="39">
        <f t="shared" si="3"/>
        <v>1.881944444444442E-2</v>
      </c>
      <c r="I12" s="59">
        <f t="shared" si="4"/>
        <v>9.7222222222222224E-3</v>
      </c>
      <c r="J12" s="60">
        <f t="shared" si="5"/>
        <v>2.8541666699999999E-2</v>
      </c>
      <c r="K12" s="42">
        <f t="shared" si="1"/>
        <v>3</v>
      </c>
      <c r="L12" s="61">
        <f t="shared" si="6"/>
        <v>14</v>
      </c>
      <c r="M12" s="44">
        <v>8</v>
      </c>
      <c r="N12" s="45">
        <v>0</v>
      </c>
      <c r="O12" s="45">
        <v>0</v>
      </c>
      <c r="P12" s="45">
        <v>3</v>
      </c>
      <c r="Q12" s="45">
        <v>0</v>
      </c>
      <c r="R12" s="46">
        <v>3</v>
      </c>
    </row>
    <row r="13" spans="1:18" x14ac:dyDescent="0.25">
      <c r="A13" s="62">
        <v>7</v>
      </c>
      <c r="B13" s="48" t="str">
        <f>IF('[1]Start - podzim'!C12="","",'[1]Start - podzim'!C12)</f>
        <v>Počenice</v>
      </c>
      <c r="C13" s="49" t="str">
        <f>IF(B13="","",IF('[1]Start - podzim'!D12="","",'[1]Start - podzim'!D12))</f>
        <v/>
      </c>
      <c r="D13" s="64">
        <v>0.44444444444444442</v>
      </c>
      <c r="E13" s="65">
        <v>0.46975694444444444</v>
      </c>
      <c r="F13" s="37">
        <f t="shared" si="2"/>
        <v>2.5312500000000016E-2</v>
      </c>
      <c r="G13" s="52">
        <f t="shared" si="0"/>
        <v>0</v>
      </c>
      <c r="H13" s="39">
        <f t="shared" si="3"/>
        <v>2.5312500000000016E-2</v>
      </c>
      <c r="I13" s="59">
        <f t="shared" si="4"/>
        <v>2.6388888888888889E-2</v>
      </c>
      <c r="J13" s="60">
        <f t="shared" si="5"/>
        <v>5.1701388899999999E-2</v>
      </c>
      <c r="K13" s="42">
        <f t="shared" si="1"/>
        <v>11</v>
      </c>
      <c r="L13" s="61">
        <f t="shared" si="6"/>
        <v>38</v>
      </c>
      <c r="M13" s="53">
        <v>12</v>
      </c>
      <c r="N13" s="54">
        <v>0</v>
      </c>
      <c r="O13" s="54">
        <v>6</v>
      </c>
      <c r="P13" s="54">
        <v>10</v>
      </c>
      <c r="Q13" s="54">
        <v>1</v>
      </c>
      <c r="R13" s="55">
        <v>9</v>
      </c>
    </row>
    <row r="14" spans="1:18" x14ac:dyDescent="0.25">
      <c r="A14" s="56">
        <v>8</v>
      </c>
      <c r="B14" s="33" t="str">
        <f>IF('[1]Start - podzim'!C13="","",'[1]Start - podzim'!C13)</f>
        <v>Chropyně</v>
      </c>
      <c r="C14" s="34" t="str">
        <f>IF(B14="","",IF('[1]Start - podzim'!D13="","",'[1]Start - podzim'!D13))</f>
        <v/>
      </c>
      <c r="D14" s="63">
        <v>0.4548611111111111</v>
      </c>
      <c r="E14" s="57">
        <v>0.47895833333333332</v>
      </c>
      <c r="F14" s="37">
        <f t="shared" si="2"/>
        <v>2.4097222222222214E-2</v>
      </c>
      <c r="G14" s="58">
        <f t="shared" si="0"/>
        <v>0</v>
      </c>
      <c r="H14" s="39">
        <f t="shared" si="3"/>
        <v>2.4097222222222214E-2</v>
      </c>
      <c r="I14" s="59">
        <f t="shared" si="4"/>
        <v>2.5694444444444443E-2</v>
      </c>
      <c r="J14" s="60">
        <f t="shared" si="5"/>
        <v>4.9791666700000001E-2</v>
      </c>
      <c r="K14" s="42">
        <f t="shared" si="1"/>
        <v>8</v>
      </c>
      <c r="L14" s="61">
        <f t="shared" si="6"/>
        <v>37</v>
      </c>
      <c r="M14" s="44">
        <v>10</v>
      </c>
      <c r="N14" s="45">
        <v>0</v>
      </c>
      <c r="O14" s="45">
        <v>6</v>
      </c>
      <c r="P14" s="45">
        <v>8</v>
      </c>
      <c r="Q14" s="45">
        <v>4</v>
      </c>
      <c r="R14" s="46">
        <v>9</v>
      </c>
    </row>
    <row r="15" spans="1:18" x14ac:dyDescent="0.25">
      <c r="A15" s="62">
        <v>9</v>
      </c>
      <c r="B15" s="48" t="str">
        <f>IF('[1]Start - podzim'!C14="","",'[1]Start - podzim'!C14)</f>
        <v>Pačlavice</v>
      </c>
      <c r="C15" s="49" t="str">
        <f>IF(B15="","",IF('[1]Start - podzim'!D14="","",'[1]Start - podzim'!D14))</f>
        <v/>
      </c>
      <c r="D15" s="64">
        <v>0.45833333333333331</v>
      </c>
      <c r="E15" s="65">
        <v>0.486875</v>
      </c>
      <c r="F15" s="37">
        <f t="shared" si="2"/>
        <v>2.8541666666666687E-2</v>
      </c>
      <c r="G15" s="52">
        <v>2.6041666666666665E-3</v>
      </c>
      <c r="H15" s="39">
        <f t="shared" si="3"/>
        <v>2.593750000000002E-2</v>
      </c>
      <c r="I15" s="59">
        <f t="shared" si="4"/>
        <v>2.7777777777777776E-2</v>
      </c>
      <c r="J15" s="60">
        <f t="shared" si="5"/>
        <v>5.3715277800000003E-2</v>
      </c>
      <c r="K15" s="42">
        <f t="shared" si="1"/>
        <v>12</v>
      </c>
      <c r="L15" s="61">
        <f t="shared" si="6"/>
        <v>40</v>
      </c>
      <c r="M15" s="53">
        <v>12</v>
      </c>
      <c r="N15" s="54">
        <v>5</v>
      </c>
      <c r="O15" s="54">
        <v>9</v>
      </c>
      <c r="P15" s="54">
        <v>5</v>
      </c>
      <c r="Q15" s="54">
        <v>3</v>
      </c>
      <c r="R15" s="55">
        <v>6</v>
      </c>
    </row>
    <row r="16" spans="1:18" x14ac:dyDescent="0.25">
      <c r="A16" s="56">
        <v>10</v>
      </c>
      <c r="B16" s="33" t="str">
        <f>IF('[1]Start - podzim'!C15="","",'[1]Start - podzim'!C15)</f>
        <v>Chropyně</v>
      </c>
      <c r="C16" s="34" t="str">
        <f>IF(B16="","",IF('[1]Start - podzim'!D15="","",'[1]Start - podzim'!D15))</f>
        <v/>
      </c>
      <c r="D16" s="63">
        <v>0.46180555555555558</v>
      </c>
      <c r="E16" s="57">
        <v>0.4911342592592593</v>
      </c>
      <c r="F16" s="37">
        <f t="shared" si="2"/>
        <v>2.9328703703703718E-2</v>
      </c>
      <c r="G16" s="58">
        <f t="shared" si="0"/>
        <v>0</v>
      </c>
      <c r="H16" s="39">
        <f t="shared" si="3"/>
        <v>2.9328703703703718E-2</v>
      </c>
      <c r="I16" s="59">
        <f t="shared" si="4"/>
        <v>3.888888888888889E-2</v>
      </c>
      <c r="J16" s="60">
        <f t="shared" si="5"/>
        <v>6.8217592600000002E-2</v>
      </c>
      <c r="K16" s="42">
        <f t="shared" si="1"/>
        <v>16</v>
      </c>
      <c r="L16" s="61">
        <f t="shared" si="6"/>
        <v>56</v>
      </c>
      <c r="M16" s="44">
        <v>12</v>
      </c>
      <c r="N16" s="45">
        <v>5</v>
      </c>
      <c r="O16" s="45">
        <v>12</v>
      </c>
      <c r="P16" s="45">
        <v>13</v>
      </c>
      <c r="Q16" s="45">
        <v>2</v>
      </c>
      <c r="R16" s="46">
        <v>12</v>
      </c>
    </row>
    <row r="17" spans="1:18" x14ac:dyDescent="0.25">
      <c r="A17" s="62">
        <v>11</v>
      </c>
      <c r="B17" s="48" t="str">
        <f>IF('[1]Start - podzim'!C16="","",'[1]Start - podzim'!C16)</f>
        <v>Lutopecny</v>
      </c>
      <c r="C17" s="49" t="str">
        <f>IF(B17="","",IF('[1]Start - podzim'!D16="","",'[1]Start - podzim'!D16))</f>
        <v/>
      </c>
      <c r="D17" s="64">
        <v>0.47222222222222227</v>
      </c>
      <c r="E17" s="65">
        <v>0.49990740740740741</v>
      </c>
      <c r="F17" s="37">
        <f t="shared" si="2"/>
        <v>2.7685185185185146E-2</v>
      </c>
      <c r="G17" s="52">
        <f t="shared" si="0"/>
        <v>0</v>
      </c>
      <c r="H17" s="39">
        <f t="shared" si="3"/>
        <v>2.7685185185185146E-2</v>
      </c>
      <c r="I17" s="59">
        <f t="shared" si="4"/>
        <v>3.4722222222222224E-2</v>
      </c>
      <c r="J17" s="60">
        <f t="shared" si="5"/>
        <v>6.2407407400000003E-2</v>
      </c>
      <c r="K17" s="42">
        <f t="shared" si="1"/>
        <v>15</v>
      </c>
      <c r="L17" s="61">
        <f t="shared" si="6"/>
        <v>50</v>
      </c>
      <c r="M17" s="53">
        <v>10</v>
      </c>
      <c r="N17" s="54">
        <v>6</v>
      </c>
      <c r="O17" s="54">
        <v>9</v>
      </c>
      <c r="P17" s="54">
        <v>3</v>
      </c>
      <c r="Q17" s="54">
        <v>7</v>
      </c>
      <c r="R17" s="55">
        <v>15</v>
      </c>
    </row>
    <row r="18" spans="1:18" x14ac:dyDescent="0.25">
      <c r="A18" s="56">
        <v>12</v>
      </c>
      <c r="B18" s="33" t="str">
        <f>IF('[1]Start - podzim'!C17="","",'[1]Start - podzim'!C17)</f>
        <v>Záříčí</v>
      </c>
      <c r="C18" s="34" t="str">
        <f>IF(B18="","",IF('[1]Start - podzim'!D17="","",'[1]Start - podzim'!D17))</f>
        <v/>
      </c>
      <c r="D18" s="63">
        <v>0.48958333333333331</v>
      </c>
      <c r="E18" s="57">
        <v>0.51302083333333337</v>
      </c>
      <c r="F18" s="37">
        <f t="shared" si="2"/>
        <v>2.3437500000000056E-2</v>
      </c>
      <c r="G18" s="58">
        <f t="shared" si="0"/>
        <v>0</v>
      </c>
      <c r="H18" s="39">
        <f t="shared" si="3"/>
        <v>2.3437500000000056E-2</v>
      </c>
      <c r="I18" s="59">
        <f t="shared" si="4"/>
        <v>1.6666666666666666E-2</v>
      </c>
      <c r="J18" s="60">
        <f t="shared" si="5"/>
        <v>4.0104166699999999E-2</v>
      </c>
      <c r="K18" s="42">
        <f t="shared" si="1"/>
        <v>5</v>
      </c>
      <c r="L18" s="61">
        <f t="shared" si="6"/>
        <v>24</v>
      </c>
      <c r="M18" s="44">
        <v>9</v>
      </c>
      <c r="N18" s="45">
        <v>0</v>
      </c>
      <c r="O18" s="45">
        <v>6</v>
      </c>
      <c r="P18" s="45">
        <v>5</v>
      </c>
      <c r="Q18" s="45">
        <v>1</v>
      </c>
      <c r="R18" s="46">
        <v>3</v>
      </c>
    </row>
    <row r="19" spans="1:18" x14ac:dyDescent="0.25">
      <c r="A19" s="62">
        <v>13</v>
      </c>
      <c r="B19" s="48" t="str">
        <f>IF('[1]Start - podzim'!C18="","",'[1]Start - podzim'!C18)</f>
        <v>Morkovice B</v>
      </c>
      <c r="C19" s="49" t="str">
        <f>IF(B19="","",IF('[1]Start - podzim'!D18="","",'[1]Start - podzim'!D18))</f>
        <v/>
      </c>
      <c r="D19" s="64">
        <v>0.49305555555555558</v>
      </c>
      <c r="E19" s="65">
        <v>0.52050925925925928</v>
      </c>
      <c r="F19" s="37">
        <f t="shared" si="2"/>
        <v>2.7453703703703702E-2</v>
      </c>
      <c r="G19" s="52">
        <f t="shared" si="0"/>
        <v>0</v>
      </c>
      <c r="H19" s="39">
        <f t="shared" si="3"/>
        <v>2.7453703703703702E-2</v>
      </c>
      <c r="I19" s="59">
        <f t="shared" si="4"/>
        <v>2.7777777777777776E-2</v>
      </c>
      <c r="J19" s="60">
        <f t="shared" si="5"/>
        <v>5.5231481499999999E-2</v>
      </c>
      <c r="K19" s="42">
        <f t="shared" si="1"/>
        <v>13</v>
      </c>
      <c r="L19" s="61">
        <f t="shared" si="6"/>
        <v>40</v>
      </c>
      <c r="M19" s="53">
        <v>10</v>
      </c>
      <c r="N19" s="54">
        <v>2</v>
      </c>
      <c r="O19" s="54">
        <v>9</v>
      </c>
      <c r="P19" s="54">
        <v>8</v>
      </c>
      <c r="Q19" s="54">
        <v>2</v>
      </c>
      <c r="R19" s="55">
        <v>9</v>
      </c>
    </row>
    <row r="20" spans="1:18" x14ac:dyDescent="0.25">
      <c r="A20" s="56">
        <v>14</v>
      </c>
      <c r="B20" s="33" t="str">
        <f>IF('[1]Start - podzim'!C19="","",'[1]Start - podzim'!C19)</f>
        <v>Morkovice B</v>
      </c>
      <c r="C20" s="34" t="str">
        <f>IF(B20="","",IF('[1]Start - podzim'!D19="","",'[1]Start - podzim'!D19))</f>
        <v/>
      </c>
      <c r="D20" s="63">
        <v>0.49652777777777773</v>
      </c>
      <c r="E20" s="57">
        <v>0.52248842592592593</v>
      </c>
      <c r="F20" s="37">
        <f t="shared" si="2"/>
        <v>2.5960648148148191E-2</v>
      </c>
      <c r="G20" s="58">
        <v>2.0833333333333333E-3</v>
      </c>
      <c r="H20" s="39">
        <f t="shared" si="3"/>
        <v>2.3877314814814858E-2</v>
      </c>
      <c r="I20" s="59">
        <f t="shared" si="4"/>
        <v>1.8055555555555554E-2</v>
      </c>
      <c r="J20" s="60">
        <f t="shared" si="5"/>
        <v>4.1932870400000002E-2</v>
      </c>
      <c r="K20" s="42">
        <f t="shared" si="1"/>
        <v>6</v>
      </c>
      <c r="L20" s="61">
        <f t="shared" si="6"/>
        <v>26</v>
      </c>
      <c r="M20" s="44">
        <v>12</v>
      </c>
      <c r="N20" s="45">
        <v>1</v>
      </c>
      <c r="O20" s="45">
        <v>6</v>
      </c>
      <c r="P20" s="45">
        <v>5</v>
      </c>
      <c r="Q20" s="45">
        <v>2</v>
      </c>
      <c r="R20" s="46">
        <v>0</v>
      </c>
    </row>
    <row r="21" spans="1:18" x14ac:dyDescent="0.25">
      <c r="A21" s="62">
        <v>15</v>
      </c>
      <c r="B21" s="48" t="str">
        <f>IF('[1]Start - podzim'!C20="","",'[1]Start - podzim'!C20)</f>
        <v>Morkovice A</v>
      </c>
      <c r="C21" s="49" t="str">
        <f>IF(B21="","",IF('[1]Start - podzim'!D20="","",'[1]Start - podzim'!D20))</f>
        <v/>
      </c>
      <c r="D21" s="64">
        <v>0.51041666666666663</v>
      </c>
      <c r="E21" s="65">
        <v>0.53445601851851854</v>
      </c>
      <c r="F21" s="37">
        <f t="shared" si="2"/>
        <v>2.4039351851851909E-2</v>
      </c>
      <c r="G21" s="52">
        <f t="shared" si="0"/>
        <v>0</v>
      </c>
      <c r="H21" s="39">
        <f t="shared" si="3"/>
        <v>2.4039351851851909E-2</v>
      </c>
      <c r="I21" s="59">
        <f t="shared" si="4"/>
        <v>2.2916666666666665E-2</v>
      </c>
      <c r="J21" s="60">
        <f t="shared" si="5"/>
        <v>4.6956018500000002E-2</v>
      </c>
      <c r="K21" s="42">
        <f t="shared" si="1"/>
        <v>7</v>
      </c>
      <c r="L21" s="61">
        <f t="shared" si="6"/>
        <v>33</v>
      </c>
      <c r="M21" s="53">
        <v>13</v>
      </c>
      <c r="N21" s="54">
        <v>1</v>
      </c>
      <c r="O21" s="54">
        <v>9</v>
      </c>
      <c r="P21" s="54">
        <v>0</v>
      </c>
      <c r="Q21" s="54">
        <v>4</v>
      </c>
      <c r="R21" s="55">
        <v>6</v>
      </c>
    </row>
    <row r="22" spans="1:18" x14ac:dyDescent="0.25">
      <c r="A22" s="56">
        <v>16</v>
      </c>
      <c r="B22" s="33" t="str">
        <f>IF('[1]Start - podzim'!C21="","",'[1]Start - podzim'!C21)</f>
        <v>Morkovice A</v>
      </c>
      <c r="C22" s="34" t="str">
        <f>IF(B22="","",IF('[1]Start - podzim'!D21="","",'[1]Start - podzim'!D21))</f>
        <v/>
      </c>
      <c r="D22" s="63">
        <v>0.51388888888888895</v>
      </c>
      <c r="E22" s="57">
        <v>0.5383796296296296</v>
      </c>
      <c r="F22" s="37">
        <f t="shared" si="2"/>
        <v>2.4490740740740646E-2</v>
      </c>
      <c r="G22" s="58">
        <v>3.7384259259259263E-3</v>
      </c>
      <c r="H22" s="39">
        <f t="shared" si="3"/>
        <v>2.075231481481472E-2</v>
      </c>
      <c r="I22" s="59">
        <f t="shared" si="4"/>
        <v>7.6388888888888886E-3</v>
      </c>
      <c r="J22" s="60">
        <f t="shared" si="5"/>
        <v>2.8391203699999999E-2</v>
      </c>
      <c r="K22" s="42">
        <f t="shared" si="1"/>
        <v>2</v>
      </c>
      <c r="L22" s="61">
        <f t="shared" si="6"/>
        <v>11</v>
      </c>
      <c r="M22" s="44">
        <v>7</v>
      </c>
      <c r="N22" s="45">
        <v>0</v>
      </c>
      <c r="O22" s="45">
        <v>0</v>
      </c>
      <c r="P22" s="45">
        <v>0</v>
      </c>
      <c r="Q22" s="45">
        <v>1</v>
      </c>
      <c r="R22" s="46">
        <v>3</v>
      </c>
    </row>
    <row r="23" spans="1:18" x14ac:dyDescent="0.25">
      <c r="A23" s="47">
        <v>17</v>
      </c>
      <c r="B23" s="48" t="str">
        <f>IF('[1]Start - podzim'!C22="","",'[1]Start - podzim'!C22)</f>
        <v>Šelešovice</v>
      </c>
      <c r="C23" s="49" t="str">
        <f>IF(B23="","",IF('[1]Start - podzim'!D22="","",'[1]Start - podzim'!D22))</f>
        <v/>
      </c>
      <c r="D23" s="50">
        <v>0.51736111111111105</v>
      </c>
      <c r="E23" s="51">
        <v>0.54476851851851849</v>
      </c>
      <c r="F23" s="37">
        <f t="shared" si="2"/>
        <v>2.7407407407407436E-2</v>
      </c>
      <c r="G23" s="52">
        <f t="shared" si="0"/>
        <v>0</v>
      </c>
      <c r="H23" s="39">
        <f t="shared" si="3"/>
        <v>2.7407407407407436E-2</v>
      </c>
      <c r="I23" s="40">
        <f t="shared" si="4"/>
        <v>2.361111111111111E-2</v>
      </c>
      <c r="J23" s="41">
        <f t="shared" si="5"/>
        <v>5.1018518499999999E-2</v>
      </c>
      <c r="K23" s="42">
        <f t="shared" si="1"/>
        <v>9</v>
      </c>
      <c r="L23" s="43">
        <f t="shared" si="6"/>
        <v>34</v>
      </c>
      <c r="M23" s="66">
        <v>9</v>
      </c>
      <c r="N23" s="67">
        <v>5</v>
      </c>
      <c r="O23" s="67">
        <v>3</v>
      </c>
      <c r="P23" s="67">
        <v>8</v>
      </c>
      <c r="Q23" s="67">
        <v>3</v>
      </c>
      <c r="R23" s="68">
        <v>6</v>
      </c>
    </row>
    <row r="25" spans="1:18" ht="15.75" thickBot="1" x14ac:dyDescent="0.3"/>
    <row r="26" spans="1:18" ht="15.75" thickBot="1" x14ac:dyDescent="0.3">
      <c r="A26" s="69"/>
      <c r="B26" s="147" t="s">
        <v>19</v>
      </c>
      <c r="C26" s="148"/>
      <c r="D26" s="70"/>
      <c r="E26" s="70"/>
      <c r="F26" s="69"/>
      <c r="G26" s="147" t="s">
        <v>20</v>
      </c>
      <c r="H26" s="148"/>
    </row>
    <row r="27" spans="1:18" ht="15.75" thickBot="1" x14ac:dyDescent="0.3">
      <c r="A27" s="71"/>
      <c r="B27" s="149" t="s">
        <v>21</v>
      </c>
      <c r="C27" s="150"/>
      <c r="D27" s="70"/>
      <c r="E27" s="70"/>
      <c r="F27" s="71"/>
      <c r="G27" s="149" t="s">
        <v>21</v>
      </c>
      <c r="H27" s="150"/>
    </row>
    <row r="28" spans="1:18" ht="15.75" thickBot="1" x14ac:dyDescent="0.3">
      <c r="A28" s="72" t="s">
        <v>22</v>
      </c>
      <c r="B28" s="73" t="s">
        <v>23</v>
      </c>
      <c r="C28" s="74" t="s">
        <v>24</v>
      </c>
      <c r="D28" s="75"/>
      <c r="E28" s="71"/>
      <c r="F28" s="72" t="s">
        <v>22</v>
      </c>
      <c r="G28" s="73" t="s">
        <v>23</v>
      </c>
      <c r="H28" s="74" t="s">
        <v>24</v>
      </c>
    </row>
    <row r="29" spans="1:18" x14ac:dyDescent="0.25">
      <c r="A29" s="76">
        <v>1</v>
      </c>
      <c r="B29" s="77" t="s">
        <v>25</v>
      </c>
      <c r="C29" s="78" t="s">
        <v>26</v>
      </c>
      <c r="D29" s="79" t="s">
        <v>27</v>
      </c>
      <c r="E29" s="70"/>
      <c r="F29" s="76">
        <v>1</v>
      </c>
      <c r="G29" s="77" t="s">
        <v>25</v>
      </c>
      <c r="H29" s="78" t="s">
        <v>26</v>
      </c>
    </row>
    <row r="30" spans="1:18" x14ac:dyDescent="0.25">
      <c r="A30" s="80">
        <v>2</v>
      </c>
      <c r="B30" s="81" t="s">
        <v>28</v>
      </c>
      <c r="C30" s="82" t="s">
        <v>26</v>
      </c>
      <c r="D30" s="79" t="s">
        <v>27</v>
      </c>
      <c r="E30" s="70"/>
      <c r="F30" s="80">
        <v>2</v>
      </c>
      <c r="G30" s="81" t="s">
        <v>28</v>
      </c>
      <c r="H30" s="82" t="s">
        <v>26</v>
      </c>
    </row>
    <row r="31" spans="1:18" x14ac:dyDescent="0.25">
      <c r="A31" s="80">
        <v>3</v>
      </c>
      <c r="B31" s="81" t="s">
        <v>29</v>
      </c>
      <c r="C31" s="82" t="s">
        <v>26</v>
      </c>
      <c r="D31" s="79" t="s">
        <v>27</v>
      </c>
      <c r="E31" s="70"/>
      <c r="F31" s="80">
        <v>3</v>
      </c>
      <c r="G31" s="81" t="s">
        <v>29</v>
      </c>
      <c r="H31" s="82" t="s">
        <v>26</v>
      </c>
    </row>
    <row r="32" spans="1:18" x14ac:dyDescent="0.25">
      <c r="A32" s="80">
        <v>4</v>
      </c>
      <c r="B32" s="81" t="s">
        <v>30</v>
      </c>
      <c r="C32" s="82" t="s">
        <v>26</v>
      </c>
      <c r="D32" s="79" t="s">
        <v>27</v>
      </c>
      <c r="E32" s="70"/>
      <c r="F32" s="80">
        <v>4</v>
      </c>
      <c r="G32" s="81" t="s">
        <v>30</v>
      </c>
      <c r="H32" s="82" t="s">
        <v>26</v>
      </c>
    </row>
    <row r="33" spans="1:18" x14ac:dyDescent="0.25">
      <c r="A33" s="80">
        <v>5</v>
      </c>
      <c r="B33" s="81" t="s">
        <v>31</v>
      </c>
      <c r="C33" s="82" t="s">
        <v>26</v>
      </c>
      <c r="D33" s="79" t="s">
        <v>27</v>
      </c>
      <c r="E33" s="70"/>
      <c r="F33" s="80">
        <v>5</v>
      </c>
      <c r="G33" s="81" t="s">
        <v>31</v>
      </c>
      <c r="H33" s="82" t="s">
        <v>26</v>
      </c>
    </row>
    <row r="34" spans="1:18" x14ac:dyDescent="0.25">
      <c r="A34" s="80">
        <v>6</v>
      </c>
      <c r="B34" s="81" t="s">
        <v>32</v>
      </c>
      <c r="C34" s="82" t="s">
        <v>26</v>
      </c>
      <c r="D34" s="79" t="s">
        <v>27</v>
      </c>
      <c r="E34" s="70"/>
      <c r="F34" s="80">
        <v>6</v>
      </c>
      <c r="G34" s="81" t="s">
        <v>32</v>
      </c>
      <c r="H34" s="82" t="s">
        <v>26</v>
      </c>
    </row>
    <row r="35" spans="1:18" x14ac:dyDescent="0.25">
      <c r="A35" s="80">
        <v>7</v>
      </c>
      <c r="B35" s="83" t="s">
        <v>28</v>
      </c>
      <c r="C35" s="82" t="s">
        <v>26</v>
      </c>
      <c r="D35" s="79" t="s">
        <v>33</v>
      </c>
      <c r="E35" s="70"/>
      <c r="F35" s="80">
        <v>7</v>
      </c>
      <c r="G35" s="81" t="s">
        <v>34</v>
      </c>
      <c r="H35" s="82" t="s">
        <v>26</v>
      </c>
    </row>
    <row r="36" spans="1:18" x14ac:dyDescent="0.25">
      <c r="A36" s="80">
        <v>8</v>
      </c>
      <c r="B36" s="81" t="s">
        <v>34</v>
      </c>
      <c r="C36" s="82" t="s">
        <v>26</v>
      </c>
      <c r="D36" s="79" t="s">
        <v>27</v>
      </c>
      <c r="E36" s="70"/>
      <c r="F36" s="80">
        <v>8</v>
      </c>
      <c r="G36" s="81" t="s">
        <v>35</v>
      </c>
      <c r="H36" s="82" t="s">
        <v>26</v>
      </c>
    </row>
    <row r="37" spans="1:18" x14ac:dyDescent="0.25">
      <c r="A37" s="80">
        <v>9</v>
      </c>
      <c r="B37" s="81" t="s">
        <v>35</v>
      </c>
      <c r="C37" s="82" t="s">
        <v>26</v>
      </c>
      <c r="D37" s="79" t="s">
        <v>27</v>
      </c>
      <c r="E37" s="70"/>
      <c r="F37" s="80">
        <v>9</v>
      </c>
      <c r="G37" s="81" t="s">
        <v>36</v>
      </c>
      <c r="H37" s="82" t="s">
        <v>26</v>
      </c>
    </row>
    <row r="38" spans="1:18" x14ac:dyDescent="0.25">
      <c r="A38" s="80">
        <v>10</v>
      </c>
      <c r="B38" s="81" t="s">
        <v>36</v>
      </c>
      <c r="C38" s="82" t="s">
        <v>26</v>
      </c>
      <c r="D38" s="79" t="s">
        <v>27</v>
      </c>
      <c r="E38" s="70"/>
      <c r="F38" s="80">
        <v>10</v>
      </c>
      <c r="G38" s="81" t="s">
        <v>37</v>
      </c>
      <c r="H38" s="82" t="s">
        <v>26</v>
      </c>
    </row>
    <row r="39" spans="1:18" x14ac:dyDescent="0.25">
      <c r="A39" s="80">
        <v>11</v>
      </c>
      <c r="B39" s="83" t="s">
        <v>25</v>
      </c>
      <c r="C39" s="82" t="s">
        <v>26</v>
      </c>
      <c r="D39" s="79" t="s">
        <v>33</v>
      </c>
      <c r="E39" s="70"/>
      <c r="F39" s="80">
        <v>11</v>
      </c>
      <c r="G39" s="81" t="s">
        <v>38</v>
      </c>
      <c r="H39" s="82" t="s">
        <v>26</v>
      </c>
    </row>
    <row r="40" spans="1:18" x14ac:dyDescent="0.25">
      <c r="A40" s="80">
        <v>12</v>
      </c>
      <c r="B40" s="81" t="s">
        <v>37</v>
      </c>
      <c r="C40" s="82" t="s">
        <v>26</v>
      </c>
      <c r="D40" s="79" t="s">
        <v>27</v>
      </c>
      <c r="E40" s="70"/>
      <c r="F40" s="80">
        <v>12</v>
      </c>
      <c r="G40" s="81" t="s">
        <v>39</v>
      </c>
      <c r="H40" s="82" t="s">
        <v>26</v>
      </c>
    </row>
    <row r="41" spans="1:18" x14ac:dyDescent="0.25">
      <c r="A41" s="80">
        <v>13</v>
      </c>
      <c r="B41" s="83" t="s">
        <v>32</v>
      </c>
      <c r="C41" s="82" t="s">
        <v>26</v>
      </c>
      <c r="D41" s="79" t="s">
        <v>33</v>
      </c>
      <c r="E41" s="70"/>
      <c r="F41" s="80"/>
      <c r="G41" s="83" t="s">
        <v>28</v>
      </c>
      <c r="H41" s="82" t="s">
        <v>26</v>
      </c>
    </row>
    <row r="42" spans="1:18" x14ac:dyDescent="0.25">
      <c r="A42" s="80">
        <v>14</v>
      </c>
      <c r="B42" s="81" t="s">
        <v>38</v>
      </c>
      <c r="C42" s="82" t="s">
        <v>26</v>
      </c>
      <c r="D42" s="79" t="s">
        <v>27</v>
      </c>
      <c r="E42" s="70"/>
      <c r="F42" s="80"/>
      <c r="G42" s="83" t="s">
        <v>25</v>
      </c>
      <c r="H42" s="82" t="s">
        <v>26</v>
      </c>
    </row>
    <row r="43" spans="1:18" x14ac:dyDescent="0.25">
      <c r="A43" s="80">
        <v>15</v>
      </c>
      <c r="B43" s="81" t="s">
        <v>39</v>
      </c>
      <c r="C43" s="82" t="s">
        <v>26</v>
      </c>
      <c r="D43" s="79" t="s">
        <v>27</v>
      </c>
      <c r="E43" s="70"/>
      <c r="F43" s="80"/>
      <c r="G43" s="83" t="s">
        <v>32</v>
      </c>
      <c r="H43" s="82" t="s">
        <v>26</v>
      </c>
    </row>
    <row r="44" spans="1:18" x14ac:dyDescent="0.25">
      <c r="A44" s="80">
        <v>16</v>
      </c>
      <c r="B44" s="83" t="s">
        <v>34</v>
      </c>
      <c r="C44" s="82" t="s">
        <v>26</v>
      </c>
      <c r="D44" s="79" t="s">
        <v>33</v>
      </c>
      <c r="E44" s="70"/>
      <c r="F44" s="80"/>
      <c r="G44" s="83" t="s">
        <v>34</v>
      </c>
      <c r="H44" s="82" t="s">
        <v>26</v>
      </c>
    </row>
    <row r="45" spans="1:18" ht="15.75" thickBot="1" x14ac:dyDescent="0.3">
      <c r="A45" s="84">
        <v>17</v>
      </c>
      <c r="B45" s="85" t="s">
        <v>36</v>
      </c>
      <c r="C45" s="86" t="s">
        <v>26</v>
      </c>
      <c r="D45" s="79" t="s">
        <v>33</v>
      </c>
      <c r="E45" s="70"/>
      <c r="F45" s="84"/>
      <c r="G45" s="85" t="s">
        <v>36</v>
      </c>
      <c r="H45" s="86" t="s">
        <v>26</v>
      </c>
    </row>
    <row r="48" spans="1:18" x14ac:dyDescent="0.25">
      <c r="A48" s="151" t="s">
        <v>40</v>
      </c>
      <c r="B48" s="152"/>
      <c r="C48" s="153"/>
      <c r="D48" s="154" t="s">
        <v>41</v>
      </c>
      <c r="E48" s="155"/>
      <c r="F48" s="155"/>
      <c r="G48" s="156"/>
      <c r="H48" s="163" t="s">
        <v>42</v>
      </c>
      <c r="I48" s="135"/>
      <c r="J48" s="135"/>
      <c r="K48" s="135"/>
      <c r="L48" s="135"/>
      <c r="M48" s="135"/>
      <c r="N48" s="135"/>
      <c r="O48" s="135"/>
      <c r="P48" s="164"/>
      <c r="Q48" s="133" t="s">
        <v>43</v>
      </c>
      <c r="R48" s="137"/>
    </row>
    <row r="49" spans="1:18" x14ac:dyDescent="0.25">
      <c r="A49" s="151"/>
      <c r="B49" s="152"/>
      <c r="C49" s="153"/>
      <c r="D49" s="157"/>
      <c r="E49" s="158"/>
      <c r="F49" s="158"/>
      <c r="G49" s="159"/>
      <c r="H49" s="139" t="s">
        <v>44</v>
      </c>
      <c r="I49" s="141" t="s">
        <v>45</v>
      </c>
      <c r="J49" s="143" t="s">
        <v>46</v>
      </c>
      <c r="K49" s="145" t="s">
        <v>47</v>
      </c>
      <c r="L49" s="141" t="s">
        <v>48</v>
      </c>
      <c r="M49" s="145" t="s">
        <v>49</v>
      </c>
      <c r="N49" s="145" t="s">
        <v>50</v>
      </c>
      <c r="O49" s="145" t="s">
        <v>51</v>
      </c>
      <c r="P49" s="145" t="s">
        <v>52</v>
      </c>
      <c r="Q49" s="133"/>
      <c r="R49" s="137"/>
    </row>
    <row r="50" spans="1:18" x14ac:dyDescent="0.25">
      <c r="A50" s="151"/>
      <c r="B50" s="152"/>
      <c r="C50" s="153"/>
      <c r="D50" s="160"/>
      <c r="E50" s="161"/>
      <c r="F50" s="161"/>
      <c r="G50" s="162"/>
      <c r="H50" s="139"/>
      <c r="I50" s="141"/>
      <c r="J50" s="143"/>
      <c r="K50" s="145"/>
      <c r="L50" s="141"/>
      <c r="M50" s="145"/>
      <c r="N50" s="145"/>
      <c r="O50" s="145"/>
      <c r="P50" s="145"/>
      <c r="Q50" s="121" t="s">
        <v>53</v>
      </c>
      <c r="R50" s="123" t="s">
        <v>54</v>
      </c>
    </row>
    <row r="51" spans="1:18" x14ac:dyDescent="0.25">
      <c r="A51" s="125" t="s">
        <v>55</v>
      </c>
      <c r="B51" s="126"/>
      <c r="C51" s="127"/>
      <c r="D51" s="121" t="s">
        <v>56</v>
      </c>
      <c r="E51" s="131" t="s">
        <v>57</v>
      </c>
      <c r="F51" s="131" t="s">
        <v>58</v>
      </c>
      <c r="G51" s="123" t="s">
        <v>59</v>
      </c>
      <c r="H51" s="139"/>
      <c r="I51" s="141"/>
      <c r="J51" s="143"/>
      <c r="K51" s="145"/>
      <c r="L51" s="141"/>
      <c r="M51" s="145"/>
      <c r="N51" s="145"/>
      <c r="O51" s="145"/>
      <c r="P51" s="145"/>
      <c r="Q51" s="121"/>
      <c r="R51" s="123"/>
    </row>
    <row r="52" spans="1:18" x14ac:dyDescent="0.25">
      <c r="A52" s="128"/>
      <c r="B52" s="129"/>
      <c r="C52" s="130"/>
      <c r="D52" s="121"/>
      <c r="E52" s="131"/>
      <c r="F52" s="131"/>
      <c r="G52" s="123"/>
      <c r="H52" s="139"/>
      <c r="I52" s="141"/>
      <c r="J52" s="143"/>
      <c r="K52" s="145"/>
      <c r="L52" s="141"/>
      <c r="M52" s="145"/>
      <c r="N52" s="145"/>
      <c r="O52" s="145"/>
      <c r="P52" s="145"/>
      <c r="Q52" s="121"/>
      <c r="R52" s="123"/>
    </row>
    <row r="53" spans="1:18" x14ac:dyDescent="0.25">
      <c r="A53" s="133" t="s">
        <v>60</v>
      </c>
      <c r="B53" s="135" t="s">
        <v>61</v>
      </c>
      <c r="C53" s="137" t="s">
        <v>62</v>
      </c>
      <c r="D53" s="121"/>
      <c r="E53" s="131"/>
      <c r="F53" s="131"/>
      <c r="G53" s="123"/>
      <c r="H53" s="139"/>
      <c r="I53" s="141"/>
      <c r="J53" s="143"/>
      <c r="K53" s="145"/>
      <c r="L53" s="141"/>
      <c r="M53" s="145"/>
      <c r="N53" s="145"/>
      <c r="O53" s="145"/>
      <c r="P53" s="145"/>
      <c r="Q53" s="121"/>
      <c r="R53" s="123"/>
    </row>
    <row r="54" spans="1:18" ht="78.75" customHeight="1" thickBot="1" x14ac:dyDescent="0.3">
      <c r="A54" s="134"/>
      <c r="B54" s="136"/>
      <c r="C54" s="138"/>
      <c r="D54" s="122"/>
      <c r="E54" s="132"/>
      <c r="F54" s="132"/>
      <c r="G54" s="124"/>
      <c r="H54" s="140"/>
      <c r="I54" s="142"/>
      <c r="J54" s="144"/>
      <c r="K54" s="146"/>
      <c r="L54" s="142"/>
      <c r="M54" s="146"/>
      <c r="N54" s="146"/>
      <c r="O54" s="146"/>
      <c r="P54" s="146"/>
      <c r="Q54" s="122"/>
      <c r="R54" s="124"/>
    </row>
    <row r="55" spans="1:18" x14ac:dyDescent="0.25">
      <c r="A55" s="113">
        <v>1</v>
      </c>
      <c r="B55" s="119" t="s">
        <v>25</v>
      </c>
      <c r="C55" s="87" t="s">
        <v>63</v>
      </c>
      <c r="D55" s="88">
        <v>111.25</v>
      </c>
      <c r="E55" s="89">
        <v>111.06</v>
      </c>
      <c r="F55" s="90">
        <v>111.12</v>
      </c>
      <c r="G55" s="91">
        <v>111.12</v>
      </c>
      <c r="H55" s="92">
        <v>110</v>
      </c>
      <c r="I55" s="93"/>
      <c r="J55" s="93"/>
      <c r="K55" s="93"/>
      <c r="L55" s="93"/>
      <c r="M55" s="93"/>
      <c r="N55" s="93"/>
      <c r="O55" s="93"/>
      <c r="P55" s="94"/>
      <c r="Q55" s="95">
        <v>221.12</v>
      </c>
      <c r="R55" s="117">
        <v>3</v>
      </c>
    </row>
    <row r="56" spans="1:18" ht="15.75" thickBot="1" x14ac:dyDescent="0.3">
      <c r="A56" s="114"/>
      <c r="B56" s="120"/>
      <c r="C56" s="96" t="s">
        <v>64</v>
      </c>
      <c r="D56" s="97"/>
      <c r="E56" s="98"/>
      <c r="F56" s="99"/>
      <c r="G56" s="100" t="s">
        <v>65</v>
      </c>
      <c r="H56" s="101"/>
      <c r="I56" s="102"/>
      <c r="J56" s="102"/>
      <c r="K56" s="102"/>
      <c r="L56" s="102"/>
      <c r="M56" s="102"/>
      <c r="N56" s="102"/>
      <c r="O56" s="102"/>
      <c r="P56" s="103"/>
      <c r="Q56" s="104" t="s">
        <v>65</v>
      </c>
      <c r="R56" s="118"/>
    </row>
    <row r="57" spans="1:18" x14ac:dyDescent="0.25">
      <c r="A57" s="113">
        <v>2</v>
      </c>
      <c r="B57" s="115" t="s">
        <v>29</v>
      </c>
      <c r="C57" s="87" t="s">
        <v>63</v>
      </c>
      <c r="D57" s="88">
        <v>185.41</v>
      </c>
      <c r="E57" s="89">
        <v>184.94</v>
      </c>
      <c r="F57" s="90">
        <v>183.78</v>
      </c>
      <c r="G57" s="91">
        <v>184.94</v>
      </c>
      <c r="H57" s="92">
        <v>90</v>
      </c>
      <c r="I57" s="93"/>
      <c r="J57" s="93"/>
      <c r="K57" s="93"/>
      <c r="L57" s="93"/>
      <c r="M57" s="93">
        <v>10</v>
      </c>
      <c r="N57" s="93"/>
      <c r="O57" s="93"/>
      <c r="P57" s="94">
        <v>20</v>
      </c>
      <c r="Q57" s="95">
        <v>304.94</v>
      </c>
      <c r="R57" s="117">
        <v>4</v>
      </c>
    </row>
    <row r="58" spans="1:18" ht="15.75" thickBot="1" x14ac:dyDescent="0.3">
      <c r="A58" s="114"/>
      <c r="B58" s="116"/>
      <c r="C58" s="96" t="s">
        <v>64</v>
      </c>
      <c r="D58" s="97"/>
      <c r="E58" s="98"/>
      <c r="F58" s="99"/>
      <c r="G58" s="100" t="s">
        <v>65</v>
      </c>
      <c r="H58" s="101"/>
      <c r="I58" s="102"/>
      <c r="J58" s="102"/>
      <c r="K58" s="102"/>
      <c r="L58" s="102"/>
      <c r="M58" s="102"/>
      <c r="N58" s="102"/>
      <c r="O58" s="102"/>
      <c r="P58" s="103"/>
      <c r="Q58" s="104" t="s">
        <v>65</v>
      </c>
      <c r="R58" s="118"/>
    </row>
    <row r="59" spans="1:18" x14ac:dyDescent="0.25">
      <c r="A59" s="113">
        <v>3</v>
      </c>
      <c r="B59" s="115" t="s">
        <v>34</v>
      </c>
      <c r="C59" s="87" t="s">
        <v>63</v>
      </c>
      <c r="D59" s="88">
        <v>145.15</v>
      </c>
      <c r="E59" s="89">
        <v>144.84</v>
      </c>
      <c r="F59" s="90">
        <v>145.62</v>
      </c>
      <c r="G59" s="91">
        <v>145.15</v>
      </c>
      <c r="H59" s="92">
        <v>90</v>
      </c>
      <c r="I59" s="93"/>
      <c r="J59" s="93"/>
      <c r="K59" s="93"/>
      <c r="L59" s="93">
        <v>10</v>
      </c>
      <c r="M59" s="93">
        <v>10</v>
      </c>
      <c r="N59" s="93"/>
      <c r="O59" s="93">
        <v>60</v>
      </c>
      <c r="P59" s="94"/>
      <c r="Q59" s="95">
        <v>315.14999999999998</v>
      </c>
      <c r="R59" s="117">
        <v>5</v>
      </c>
    </row>
    <row r="60" spans="1:18" ht="15.75" thickBot="1" x14ac:dyDescent="0.3">
      <c r="A60" s="114"/>
      <c r="B60" s="116"/>
      <c r="C60" s="96" t="s">
        <v>64</v>
      </c>
      <c r="D60" s="97"/>
      <c r="E60" s="98"/>
      <c r="F60" s="99"/>
      <c r="G60" s="100" t="s">
        <v>65</v>
      </c>
      <c r="H60" s="101"/>
      <c r="I60" s="102"/>
      <c r="J60" s="102"/>
      <c r="K60" s="102"/>
      <c r="L60" s="102"/>
      <c r="M60" s="102"/>
      <c r="N60" s="102"/>
      <c r="O60" s="102"/>
      <c r="P60" s="103"/>
      <c r="Q60" s="104" t="s">
        <v>65</v>
      </c>
      <c r="R60" s="118"/>
    </row>
    <row r="61" spans="1:18" x14ac:dyDescent="0.25">
      <c r="A61" s="113">
        <v>4</v>
      </c>
      <c r="B61" s="115" t="s">
        <v>30</v>
      </c>
      <c r="C61" s="87" t="s">
        <v>63</v>
      </c>
      <c r="D61" s="88">
        <v>105.78</v>
      </c>
      <c r="E61" s="89">
        <v>103.33</v>
      </c>
      <c r="F61" s="90">
        <v>103.18</v>
      </c>
      <c r="G61" s="91">
        <v>103.33</v>
      </c>
      <c r="H61" s="92">
        <v>90</v>
      </c>
      <c r="I61" s="93">
        <v>5</v>
      </c>
      <c r="J61" s="93"/>
      <c r="K61" s="93"/>
      <c r="L61" s="93"/>
      <c r="M61" s="93"/>
      <c r="N61" s="93">
        <v>20</v>
      </c>
      <c r="O61" s="93"/>
      <c r="P61" s="94"/>
      <c r="Q61" s="95">
        <v>218.32999999999998</v>
      </c>
      <c r="R61" s="117">
        <v>2</v>
      </c>
    </row>
    <row r="62" spans="1:18" ht="15.75" thickBot="1" x14ac:dyDescent="0.3">
      <c r="A62" s="114"/>
      <c r="B62" s="116"/>
      <c r="C62" s="96" t="s">
        <v>64</v>
      </c>
      <c r="D62" s="97"/>
      <c r="E62" s="98"/>
      <c r="F62" s="99"/>
      <c r="G62" s="100" t="s">
        <v>65</v>
      </c>
      <c r="H62" s="101"/>
      <c r="I62" s="102"/>
      <c r="J62" s="102"/>
      <c r="K62" s="102"/>
      <c r="L62" s="102"/>
      <c r="M62" s="102"/>
      <c r="N62" s="102"/>
      <c r="O62" s="102"/>
      <c r="P62" s="103"/>
      <c r="Q62" s="104" t="s">
        <v>65</v>
      </c>
      <c r="R62" s="118"/>
    </row>
    <row r="63" spans="1:18" x14ac:dyDescent="0.25">
      <c r="A63" s="113">
        <v>5</v>
      </c>
      <c r="B63" s="115" t="s">
        <v>28</v>
      </c>
      <c r="C63" s="87" t="s">
        <v>63</v>
      </c>
      <c r="D63" s="88">
        <v>93.63</v>
      </c>
      <c r="E63" s="89">
        <v>93.35</v>
      </c>
      <c r="F63" s="90">
        <v>93.28</v>
      </c>
      <c r="G63" s="91">
        <v>93.35</v>
      </c>
      <c r="H63" s="92">
        <v>80</v>
      </c>
      <c r="I63" s="93">
        <v>5</v>
      </c>
      <c r="J63" s="93"/>
      <c r="K63" s="93"/>
      <c r="L63" s="93"/>
      <c r="M63" s="93"/>
      <c r="N63" s="93">
        <v>10</v>
      </c>
      <c r="O63" s="93"/>
      <c r="P63" s="94"/>
      <c r="Q63" s="95">
        <v>188.35</v>
      </c>
      <c r="R63" s="117">
        <v>1</v>
      </c>
    </row>
    <row r="64" spans="1:18" ht="15.75" thickBot="1" x14ac:dyDescent="0.3">
      <c r="A64" s="114"/>
      <c r="B64" s="116"/>
      <c r="C64" s="96" t="s">
        <v>64</v>
      </c>
      <c r="D64" s="97"/>
      <c r="E64" s="98"/>
      <c r="F64" s="99"/>
      <c r="G64" s="100" t="s">
        <v>65</v>
      </c>
      <c r="H64" s="101"/>
      <c r="I64" s="102"/>
      <c r="J64" s="102"/>
      <c r="K64" s="102"/>
      <c r="L64" s="102"/>
      <c r="M64" s="102"/>
      <c r="N64" s="102"/>
      <c r="O64" s="102"/>
      <c r="P64" s="103"/>
      <c r="Q64" s="104" t="s">
        <v>65</v>
      </c>
      <c r="R64" s="118"/>
    </row>
    <row r="65" spans="1:18" x14ac:dyDescent="0.25">
      <c r="A65" s="113">
        <v>6</v>
      </c>
      <c r="B65" s="115" t="s">
        <v>36</v>
      </c>
      <c r="C65" s="87" t="s">
        <v>63</v>
      </c>
      <c r="D65" s="88" t="s">
        <v>66</v>
      </c>
      <c r="E65" s="89">
        <v>343.69</v>
      </c>
      <c r="F65" s="90">
        <v>346.27</v>
      </c>
      <c r="G65" s="91">
        <v>346.27</v>
      </c>
      <c r="H65" s="92">
        <v>130</v>
      </c>
      <c r="I65" s="93">
        <v>5</v>
      </c>
      <c r="J65" s="93"/>
      <c r="K65" s="93"/>
      <c r="L65" s="93">
        <v>5</v>
      </c>
      <c r="M65" s="93"/>
      <c r="N65" s="93">
        <v>40</v>
      </c>
      <c r="O65" s="93">
        <v>30</v>
      </c>
      <c r="P65" s="94">
        <v>20</v>
      </c>
      <c r="Q65" s="95">
        <v>576.27</v>
      </c>
      <c r="R65" s="117">
        <v>6</v>
      </c>
    </row>
    <row r="66" spans="1:18" ht="15.75" thickBot="1" x14ac:dyDescent="0.3">
      <c r="A66" s="114"/>
      <c r="B66" s="116"/>
      <c r="C66" s="96" t="s">
        <v>64</v>
      </c>
      <c r="D66" s="97"/>
      <c r="E66" s="98"/>
      <c r="F66" s="99"/>
      <c r="G66" s="100" t="s">
        <v>65</v>
      </c>
      <c r="H66" s="101"/>
      <c r="I66" s="102"/>
      <c r="J66" s="102"/>
      <c r="K66" s="102"/>
      <c r="L66" s="102"/>
      <c r="M66" s="102"/>
      <c r="N66" s="102"/>
      <c r="O66" s="102"/>
      <c r="P66" s="103"/>
      <c r="Q66" s="104" t="s">
        <v>65</v>
      </c>
      <c r="R66" s="118"/>
    </row>
    <row r="68" spans="1:18" ht="18.75" x14ac:dyDescent="0.3">
      <c r="A68" s="112" t="s">
        <v>67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</row>
    <row r="69" spans="1:18" ht="18.75" x14ac:dyDescent="0.3">
      <c r="A69" s="112" t="s">
        <v>68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</row>
  </sheetData>
  <mergeCells count="58">
    <mergeCell ref="A1:R1"/>
    <mergeCell ref="M5:R5"/>
    <mergeCell ref="D5:D6"/>
    <mergeCell ref="E5:E6"/>
    <mergeCell ref="F5:F6"/>
    <mergeCell ref="G5:G6"/>
    <mergeCell ref="B4:C4"/>
    <mergeCell ref="A5:A6"/>
    <mergeCell ref="B5:C6"/>
    <mergeCell ref="H5:H6"/>
    <mergeCell ref="I5:L5"/>
    <mergeCell ref="B26:C26"/>
    <mergeCell ref="G26:H26"/>
    <mergeCell ref="B27:C27"/>
    <mergeCell ref="G27:H27"/>
    <mergeCell ref="A48:C50"/>
    <mergeCell ref="D48:G50"/>
    <mergeCell ref="H48:P48"/>
    <mergeCell ref="Q48:R49"/>
    <mergeCell ref="H49:H54"/>
    <mergeCell ref="I49:I54"/>
    <mergeCell ref="J49:J54"/>
    <mergeCell ref="K49:K54"/>
    <mergeCell ref="L49:L54"/>
    <mergeCell ref="M49:M54"/>
    <mergeCell ref="N49:N54"/>
    <mergeCell ref="O49:O54"/>
    <mergeCell ref="P49:P54"/>
    <mergeCell ref="Q50:Q54"/>
    <mergeCell ref="R50:R54"/>
    <mergeCell ref="A51:C52"/>
    <mergeCell ref="D51:D54"/>
    <mergeCell ref="E51:E54"/>
    <mergeCell ref="F51:F54"/>
    <mergeCell ref="G51:G54"/>
    <mergeCell ref="A53:A54"/>
    <mergeCell ref="B53:B54"/>
    <mergeCell ref="C53:C54"/>
    <mergeCell ref="A55:A56"/>
    <mergeCell ref="B55:B56"/>
    <mergeCell ref="R55:R56"/>
    <mergeCell ref="A57:A58"/>
    <mergeCell ref="B57:B58"/>
    <mergeCell ref="R57:R58"/>
    <mergeCell ref="A59:A60"/>
    <mergeCell ref="B59:B60"/>
    <mergeCell ref="R59:R60"/>
    <mergeCell ref="A61:A62"/>
    <mergeCell ref="B61:B62"/>
    <mergeCell ref="R61:R62"/>
    <mergeCell ref="A68:R68"/>
    <mergeCell ref="A69:R69"/>
    <mergeCell ref="A63:A64"/>
    <mergeCell ref="B63:B64"/>
    <mergeCell ref="R63:R64"/>
    <mergeCell ref="A65:A66"/>
    <mergeCell ref="B65:B66"/>
    <mergeCell ref="R65:R66"/>
  </mergeCells>
  <conditionalFormatting sqref="D7:D23">
    <cfRule type="cellIs" dxfId="15" priority="5" stopIfTrue="1" operator="notEqual">
      <formula>0</formula>
    </cfRule>
  </conditionalFormatting>
  <conditionalFormatting sqref="E7:E23">
    <cfRule type="cellIs" dxfId="14" priority="6" stopIfTrue="1" operator="notEqual">
      <formula>0</formula>
    </cfRule>
  </conditionalFormatting>
  <conditionalFormatting sqref="Q55 Q57 Q59 Q61 Q63 Q65">
    <cfRule type="cellIs" dxfId="13" priority="1" stopIfTrue="1" operator="greaterThan">
      <formula>$R56</formula>
    </cfRule>
  </conditionalFormatting>
  <conditionalFormatting sqref="Q56 Q58 Q60 Q62 Q64 Q66">
    <cfRule type="cellIs" dxfId="12" priority="2" stopIfTrue="1" operator="greaterThan">
      <formula>$R55</formula>
    </cfRule>
  </conditionalFormatting>
  <conditionalFormatting sqref="G55 G57 G59 G61 G63 G65">
    <cfRule type="cellIs" dxfId="11" priority="3" stopIfTrue="1" operator="greaterThan">
      <formula>$H56</formula>
    </cfRule>
  </conditionalFormatting>
  <conditionalFormatting sqref="G56 G58 G60 G62 G64 G66">
    <cfRule type="cellIs" dxfId="10" priority="4" stopIfTrue="1" operator="greaterThan">
      <formula>$H55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52" workbookViewId="0">
      <selection sqref="A1:R1"/>
    </sheetView>
  </sheetViews>
  <sheetFormatPr defaultRowHeight="15" x14ac:dyDescent="0.25"/>
  <cols>
    <col min="2" max="2" width="19.5703125" bestFit="1" customWidth="1"/>
  </cols>
  <sheetData>
    <row r="1" spans="1:18" ht="21" x14ac:dyDescent="0.35">
      <c r="A1" s="190" t="s">
        <v>82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3" spans="1:18" ht="15.75" thickBot="1" x14ac:dyDescent="0.3"/>
    <row r="4" spans="1:18" ht="15.75" thickBot="1" x14ac:dyDescent="0.3">
      <c r="A4" s="1"/>
      <c r="B4" s="165" t="s">
        <v>69</v>
      </c>
      <c r="C4" s="166"/>
      <c r="D4" s="2"/>
      <c r="E4" s="2"/>
      <c r="F4" s="3"/>
      <c r="G4" s="4"/>
      <c r="H4" s="5"/>
      <c r="I4" s="6"/>
      <c r="J4" s="7"/>
      <c r="K4" s="8"/>
      <c r="L4" s="8"/>
      <c r="M4" s="9"/>
      <c r="N4" s="9"/>
      <c r="O4" s="9"/>
      <c r="P4" s="9"/>
      <c r="Q4" s="9"/>
      <c r="R4" s="9"/>
    </row>
    <row r="5" spans="1:18" x14ac:dyDescent="0.25">
      <c r="A5" s="167" t="s">
        <v>0</v>
      </c>
      <c r="B5" s="169" t="s">
        <v>1</v>
      </c>
      <c r="C5" s="170"/>
      <c r="D5" s="181" t="s">
        <v>2</v>
      </c>
      <c r="E5" s="183" t="s">
        <v>3</v>
      </c>
      <c r="F5" s="183" t="s">
        <v>4</v>
      </c>
      <c r="G5" s="186" t="s">
        <v>5</v>
      </c>
      <c r="H5" s="173" t="s">
        <v>6</v>
      </c>
      <c r="I5" s="175" t="s">
        <v>7</v>
      </c>
      <c r="J5" s="176"/>
      <c r="K5" s="176"/>
      <c r="L5" s="177"/>
      <c r="M5" s="178" t="s">
        <v>8</v>
      </c>
      <c r="N5" s="179"/>
      <c r="O5" s="179"/>
      <c r="P5" s="179"/>
      <c r="Q5" s="179"/>
      <c r="R5" s="180"/>
    </row>
    <row r="6" spans="1:18" ht="117.75" customHeight="1" thickBot="1" x14ac:dyDescent="0.3">
      <c r="A6" s="168"/>
      <c r="B6" s="171"/>
      <c r="C6" s="172"/>
      <c r="D6" s="182"/>
      <c r="E6" s="184"/>
      <c r="F6" s="185"/>
      <c r="G6" s="187"/>
      <c r="H6" s="174"/>
      <c r="I6" s="10" t="s">
        <v>9</v>
      </c>
      <c r="J6" s="11" t="s">
        <v>10</v>
      </c>
      <c r="K6" s="12" t="s">
        <v>11</v>
      </c>
      <c r="L6" s="13" t="s">
        <v>12</v>
      </c>
      <c r="M6" s="14" t="s">
        <v>13</v>
      </c>
      <c r="N6" s="15" t="s">
        <v>14</v>
      </c>
      <c r="O6" s="15" t="s">
        <v>15</v>
      </c>
      <c r="P6" s="15" t="s">
        <v>16</v>
      </c>
      <c r="Q6" s="15" t="s">
        <v>17</v>
      </c>
      <c r="R6" s="16" t="s">
        <v>18</v>
      </c>
    </row>
    <row r="7" spans="1:18" x14ac:dyDescent="0.25">
      <c r="A7" s="17">
        <v>1</v>
      </c>
      <c r="B7" s="18" t="s">
        <v>70</v>
      </c>
      <c r="C7" s="19" t="s">
        <v>26</v>
      </c>
      <c r="D7" s="20">
        <v>0.3888888888888889</v>
      </c>
      <c r="E7" s="21">
        <v>0.41400462962962964</v>
      </c>
      <c r="F7" s="22">
        <v>2.5115740740740744E-2</v>
      </c>
      <c r="G7" s="23">
        <v>0</v>
      </c>
      <c r="H7" s="24">
        <v>2.5115740740740744E-2</v>
      </c>
      <c r="I7" s="25">
        <v>2.013888888888889E-2</v>
      </c>
      <c r="J7" s="26">
        <v>4.5254629599999999E-2</v>
      </c>
      <c r="K7" s="27">
        <v>16</v>
      </c>
      <c r="L7" s="28">
        <v>29</v>
      </c>
      <c r="M7" s="29">
        <v>10</v>
      </c>
      <c r="N7" s="30">
        <v>1</v>
      </c>
      <c r="O7" s="30">
        <v>0</v>
      </c>
      <c r="P7" s="30">
        <v>3</v>
      </c>
      <c r="Q7" s="30">
        <v>0</v>
      </c>
      <c r="R7" s="31">
        <v>15</v>
      </c>
    </row>
    <row r="8" spans="1:18" x14ac:dyDescent="0.25">
      <c r="A8" s="32">
        <v>2</v>
      </c>
      <c r="B8" s="33" t="s">
        <v>30</v>
      </c>
      <c r="C8" s="34" t="s">
        <v>26</v>
      </c>
      <c r="D8" s="35">
        <v>0.3923611111111111</v>
      </c>
      <c r="E8" s="36">
        <v>0.41442129629629632</v>
      </c>
      <c r="F8" s="37">
        <v>2.206018518518521E-2</v>
      </c>
      <c r="G8" s="38">
        <v>5.9606481481481489E-3</v>
      </c>
      <c r="H8" s="39">
        <v>1.6099537037037061E-2</v>
      </c>
      <c r="I8" s="40">
        <v>6.2500000000000003E-3</v>
      </c>
      <c r="J8" s="41">
        <v>2.2349536999999999E-2</v>
      </c>
      <c r="K8" s="42">
        <v>1</v>
      </c>
      <c r="L8" s="43">
        <v>9</v>
      </c>
      <c r="M8" s="44">
        <v>9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x14ac:dyDescent="0.25">
      <c r="A9" s="47">
        <v>3</v>
      </c>
      <c r="B9" s="48" t="s">
        <v>70</v>
      </c>
      <c r="C9" s="49" t="s">
        <v>26</v>
      </c>
      <c r="D9" s="50">
        <v>0.39583333333333331</v>
      </c>
      <c r="E9" s="51">
        <v>0.41554398148148147</v>
      </c>
      <c r="F9" s="37">
        <v>1.9710648148148158E-2</v>
      </c>
      <c r="G9" s="52">
        <v>1.8981481481481482E-3</v>
      </c>
      <c r="H9" s="39">
        <v>1.7812500000000009E-2</v>
      </c>
      <c r="I9" s="40">
        <v>1.8055555555555554E-2</v>
      </c>
      <c r="J9" s="41">
        <v>3.5868055599999997E-2</v>
      </c>
      <c r="K9" s="42">
        <v>10</v>
      </c>
      <c r="L9" s="43">
        <v>26</v>
      </c>
      <c r="M9" s="53">
        <v>8</v>
      </c>
      <c r="N9" s="54">
        <v>1</v>
      </c>
      <c r="O9" s="54">
        <v>3</v>
      </c>
      <c r="P9" s="54">
        <v>5</v>
      </c>
      <c r="Q9" s="54">
        <v>0</v>
      </c>
      <c r="R9" s="55">
        <v>9</v>
      </c>
    </row>
    <row r="10" spans="1:18" x14ac:dyDescent="0.25">
      <c r="A10" s="56">
        <v>4</v>
      </c>
      <c r="B10" s="33" t="s">
        <v>71</v>
      </c>
      <c r="C10" s="34" t="s">
        <v>26</v>
      </c>
      <c r="D10" s="35">
        <v>0.40277777777777773</v>
      </c>
      <c r="E10" s="57">
        <v>0.42113425925925929</v>
      </c>
      <c r="F10" s="37">
        <v>1.8356481481481557E-2</v>
      </c>
      <c r="G10" s="58">
        <v>0</v>
      </c>
      <c r="H10" s="39">
        <v>1.8356481481481557E-2</v>
      </c>
      <c r="I10" s="59">
        <v>9.0277777777777769E-3</v>
      </c>
      <c r="J10" s="60">
        <v>2.7384259300000002E-2</v>
      </c>
      <c r="K10" s="42">
        <v>3</v>
      </c>
      <c r="L10" s="61">
        <v>13</v>
      </c>
      <c r="M10" s="44">
        <v>7</v>
      </c>
      <c r="N10" s="45">
        <v>0</v>
      </c>
      <c r="O10" s="45">
        <v>3</v>
      </c>
      <c r="P10" s="45">
        <v>0</v>
      </c>
      <c r="Q10" s="45">
        <v>0</v>
      </c>
      <c r="R10" s="46">
        <v>3</v>
      </c>
    </row>
    <row r="11" spans="1:18" x14ac:dyDescent="0.25">
      <c r="A11" s="62">
        <v>5</v>
      </c>
      <c r="B11" s="48" t="s">
        <v>71</v>
      </c>
      <c r="C11" s="49" t="s">
        <v>26</v>
      </c>
      <c r="D11" s="50">
        <v>0.40972222222222227</v>
      </c>
      <c r="E11" s="51">
        <v>0.43865740740740744</v>
      </c>
      <c r="F11" s="37">
        <v>2.8935185185185175E-2</v>
      </c>
      <c r="G11" s="52">
        <v>9.5138888888888894E-3</v>
      </c>
      <c r="H11" s="39">
        <v>1.9421296296296284E-2</v>
      </c>
      <c r="I11" s="59">
        <v>2.2222222222222223E-2</v>
      </c>
      <c r="J11" s="60">
        <v>4.1643518499999997E-2</v>
      </c>
      <c r="K11" s="42">
        <v>14</v>
      </c>
      <c r="L11" s="61">
        <v>32</v>
      </c>
      <c r="M11" s="53">
        <v>9</v>
      </c>
      <c r="N11" s="54">
        <v>5</v>
      </c>
      <c r="O11" s="54">
        <v>0</v>
      </c>
      <c r="P11" s="54">
        <v>5</v>
      </c>
      <c r="Q11" s="54">
        <v>1</v>
      </c>
      <c r="R11" s="55">
        <v>12</v>
      </c>
    </row>
    <row r="12" spans="1:18" x14ac:dyDescent="0.25">
      <c r="A12" s="56">
        <v>6</v>
      </c>
      <c r="B12" s="33" t="s">
        <v>72</v>
      </c>
      <c r="C12" s="34" t="s">
        <v>26</v>
      </c>
      <c r="D12" s="63">
        <v>0.41319444444444442</v>
      </c>
      <c r="E12" s="57">
        <v>0.43981481481481483</v>
      </c>
      <c r="F12" s="37">
        <v>2.6620370370370405E-2</v>
      </c>
      <c r="G12" s="58">
        <v>7.5925925925925926E-3</v>
      </c>
      <c r="H12" s="39">
        <v>1.9027777777777814E-2</v>
      </c>
      <c r="I12" s="59">
        <v>1.8055555555555554E-2</v>
      </c>
      <c r="J12" s="60">
        <v>3.70833333E-2</v>
      </c>
      <c r="K12" s="42">
        <v>11</v>
      </c>
      <c r="L12" s="61">
        <v>26</v>
      </c>
      <c r="M12" s="44">
        <v>10</v>
      </c>
      <c r="N12" s="45">
        <v>0</v>
      </c>
      <c r="O12" s="45">
        <v>0</v>
      </c>
      <c r="P12" s="45">
        <v>10</v>
      </c>
      <c r="Q12" s="45">
        <v>0</v>
      </c>
      <c r="R12" s="46">
        <v>6</v>
      </c>
    </row>
    <row r="13" spans="1:18" x14ac:dyDescent="0.25">
      <c r="A13" s="62">
        <v>7</v>
      </c>
      <c r="B13" s="48" t="s">
        <v>73</v>
      </c>
      <c r="C13" s="49" t="s">
        <v>26</v>
      </c>
      <c r="D13" s="64">
        <v>0.41666666666666669</v>
      </c>
      <c r="E13" s="65">
        <v>0.44545138888888891</v>
      </c>
      <c r="F13" s="37">
        <v>2.8784722222222225E-2</v>
      </c>
      <c r="G13" s="52">
        <v>0</v>
      </c>
      <c r="H13" s="39">
        <v>2.8784722222222225E-2</v>
      </c>
      <c r="I13" s="59">
        <v>1.8749999999999999E-2</v>
      </c>
      <c r="J13" s="60">
        <v>4.7534722199999997E-2</v>
      </c>
      <c r="K13" s="42">
        <v>19</v>
      </c>
      <c r="L13" s="61">
        <v>27</v>
      </c>
      <c r="M13" s="53">
        <v>10</v>
      </c>
      <c r="N13" s="54">
        <v>5</v>
      </c>
      <c r="O13" s="54">
        <v>3</v>
      </c>
      <c r="P13" s="54">
        <v>0</v>
      </c>
      <c r="Q13" s="54">
        <v>3</v>
      </c>
      <c r="R13" s="55">
        <v>6</v>
      </c>
    </row>
    <row r="14" spans="1:18" x14ac:dyDescent="0.25">
      <c r="A14" s="56">
        <v>8</v>
      </c>
      <c r="B14" s="33" t="s">
        <v>72</v>
      </c>
      <c r="C14" s="34" t="s">
        <v>26</v>
      </c>
      <c r="D14" s="63">
        <v>0.4201388888888889</v>
      </c>
      <c r="E14" s="57">
        <v>0.44784722222222223</v>
      </c>
      <c r="F14" s="37">
        <v>2.7708333333333335E-2</v>
      </c>
      <c r="G14" s="58">
        <v>3.1249999999999997E-3</v>
      </c>
      <c r="H14" s="39">
        <v>2.4583333333333336E-2</v>
      </c>
      <c r="I14" s="59">
        <v>2.5694444444444443E-2</v>
      </c>
      <c r="J14" s="60">
        <v>5.0277777799999999E-2</v>
      </c>
      <c r="K14" s="42">
        <v>21</v>
      </c>
      <c r="L14" s="61">
        <v>37</v>
      </c>
      <c r="M14" s="44">
        <v>10</v>
      </c>
      <c r="N14" s="45">
        <v>1</v>
      </c>
      <c r="O14" s="45">
        <v>0</v>
      </c>
      <c r="P14" s="45">
        <v>15</v>
      </c>
      <c r="Q14" s="45">
        <v>5</v>
      </c>
      <c r="R14" s="46">
        <v>6</v>
      </c>
    </row>
    <row r="15" spans="1:18" x14ac:dyDescent="0.25">
      <c r="A15" s="62">
        <v>9</v>
      </c>
      <c r="B15" s="48" t="s">
        <v>74</v>
      </c>
      <c r="C15" s="49" t="s">
        <v>26</v>
      </c>
      <c r="D15" s="64">
        <v>0.4236111111111111</v>
      </c>
      <c r="E15" s="65">
        <v>0.4485763888888889</v>
      </c>
      <c r="F15" s="37">
        <v>2.4965277777777795E-2</v>
      </c>
      <c r="G15" s="52">
        <v>7.2106481481481475E-3</v>
      </c>
      <c r="H15" s="39">
        <v>1.7754629629629648E-2</v>
      </c>
      <c r="I15" s="59">
        <v>8.3333333333333332E-3</v>
      </c>
      <c r="J15" s="60">
        <v>2.6087962999999999E-2</v>
      </c>
      <c r="K15" s="42">
        <v>2</v>
      </c>
      <c r="L15" s="61">
        <v>12</v>
      </c>
      <c r="M15" s="53">
        <v>6</v>
      </c>
      <c r="N15" s="54">
        <v>5</v>
      </c>
      <c r="O15" s="54">
        <v>0</v>
      </c>
      <c r="P15" s="54">
        <v>0</v>
      </c>
      <c r="Q15" s="54">
        <v>1</v>
      </c>
      <c r="R15" s="55">
        <v>0</v>
      </c>
    </row>
    <row r="16" spans="1:18" x14ac:dyDescent="0.25">
      <c r="A16" s="56">
        <v>10</v>
      </c>
      <c r="B16" s="33" t="s">
        <v>74</v>
      </c>
      <c r="C16" s="34" t="s">
        <v>26</v>
      </c>
      <c r="D16" s="63">
        <v>0.43055555555555558</v>
      </c>
      <c r="E16" s="57">
        <v>0.46142361111111113</v>
      </c>
      <c r="F16" s="37">
        <v>3.0868055555555551E-2</v>
      </c>
      <c r="G16" s="58">
        <v>0</v>
      </c>
      <c r="H16" s="39">
        <v>3.0868055555555551E-2</v>
      </c>
      <c r="I16" s="59">
        <v>2.7777777777777776E-2</v>
      </c>
      <c r="J16" s="60">
        <v>5.8645833299999998E-2</v>
      </c>
      <c r="K16" s="42">
        <v>23</v>
      </c>
      <c r="L16" s="61">
        <v>40</v>
      </c>
      <c r="M16" s="44">
        <v>12</v>
      </c>
      <c r="N16" s="45">
        <v>6</v>
      </c>
      <c r="O16" s="45">
        <v>9</v>
      </c>
      <c r="P16" s="45">
        <v>0</v>
      </c>
      <c r="Q16" s="45">
        <v>1</v>
      </c>
      <c r="R16" s="46">
        <v>12</v>
      </c>
    </row>
    <row r="17" spans="1:18" x14ac:dyDescent="0.25">
      <c r="A17" s="62">
        <v>11</v>
      </c>
      <c r="B17" s="48" t="s">
        <v>75</v>
      </c>
      <c r="C17" s="49" t="s">
        <v>26</v>
      </c>
      <c r="D17" s="64">
        <v>0.42708333333333331</v>
      </c>
      <c r="E17" s="65">
        <v>0.45130787037037035</v>
      </c>
      <c r="F17" s="37">
        <v>2.4224537037037031E-2</v>
      </c>
      <c r="G17" s="52">
        <v>0</v>
      </c>
      <c r="H17" s="39">
        <v>2.4224537037037031E-2</v>
      </c>
      <c r="I17" s="59">
        <v>2.5694444444444443E-2</v>
      </c>
      <c r="J17" s="60">
        <v>4.9918981500000001E-2</v>
      </c>
      <c r="K17" s="42">
        <v>20</v>
      </c>
      <c r="L17" s="61">
        <v>37</v>
      </c>
      <c r="M17" s="53">
        <v>6</v>
      </c>
      <c r="N17" s="54">
        <v>12</v>
      </c>
      <c r="O17" s="54">
        <v>9</v>
      </c>
      <c r="P17" s="54">
        <v>5</v>
      </c>
      <c r="Q17" s="54">
        <v>2</v>
      </c>
      <c r="R17" s="55">
        <v>3</v>
      </c>
    </row>
    <row r="18" spans="1:18" x14ac:dyDescent="0.25">
      <c r="A18" s="56">
        <v>12</v>
      </c>
      <c r="B18" s="33" t="s">
        <v>29</v>
      </c>
      <c r="C18" s="34" t="s">
        <v>26</v>
      </c>
      <c r="D18" s="63">
        <v>0.44791666666666669</v>
      </c>
      <c r="E18" s="57">
        <v>0.47167824074074072</v>
      </c>
      <c r="F18" s="37">
        <v>2.3761574074074032E-2</v>
      </c>
      <c r="G18" s="58">
        <v>2.2569444444444447E-3</v>
      </c>
      <c r="H18" s="39">
        <v>2.1504629629629589E-2</v>
      </c>
      <c r="I18" s="59">
        <v>1.2500000000000001E-2</v>
      </c>
      <c r="J18" s="60">
        <v>3.4004629600000003E-2</v>
      </c>
      <c r="K18" s="42">
        <v>8</v>
      </c>
      <c r="L18" s="61">
        <v>18</v>
      </c>
      <c r="M18" s="44">
        <v>7</v>
      </c>
      <c r="N18" s="45">
        <v>5</v>
      </c>
      <c r="O18" s="45">
        <v>0</v>
      </c>
      <c r="P18" s="45">
        <v>0</v>
      </c>
      <c r="Q18" s="45">
        <v>0</v>
      </c>
      <c r="R18" s="46">
        <v>6</v>
      </c>
    </row>
    <row r="19" spans="1:18" x14ac:dyDescent="0.25">
      <c r="A19" s="62">
        <v>13</v>
      </c>
      <c r="B19" s="48" t="s">
        <v>76</v>
      </c>
      <c r="C19" s="49" t="s">
        <v>26</v>
      </c>
      <c r="D19" s="64">
        <v>0.4513888888888889</v>
      </c>
      <c r="E19" s="65">
        <v>0.48326388888888888</v>
      </c>
      <c r="F19" s="37">
        <v>3.1874999999999987E-2</v>
      </c>
      <c r="G19" s="52">
        <v>4.2592592592592595E-3</v>
      </c>
      <c r="H19" s="39">
        <v>2.7615740740740725E-2</v>
      </c>
      <c r="I19" s="59">
        <v>2.7083333333333334E-2</v>
      </c>
      <c r="J19" s="60">
        <v>5.4699074100000002E-2</v>
      </c>
      <c r="K19" s="42">
        <v>22</v>
      </c>
      <c r="L19" s="61">
        <v>39</v>
      </c>
      <c r="M19" s="53">
        <v>13</v>
      </c>
      <c r="N19" s="54">
        <v>2</v>
      </c>
      <c r="O19" s="54">
        <v>6</v>
      </c>
      <c r="P19" s="54">
        <v>10</v>
      </c>
      <c r="Q19" s="54">
        <v>2</v>
      </c>
      <c r="R19" s="55">
        <v>6</v>
      </c>
    </row>
    <row r="20" spans="1:18" x14ac:dyDescent="0.25">
      <c r="A20" s="56">
        <v>14</v>
      </c>
      <c r="B20" s="33" t="s">
        <v>37</v>
      </c>
      <c r="C20" s="34" t="s">
        <v>26</v>
      </c>
      <c r="D20" s="63">
        <v>0.46527777777777773</v>
      </c>
      <c r="E20" s="57">
        <v>0.49243055555555554</v>
      </c>
      <c r="F20" s="37">
        <v>2.7152777777777803E-2</v>
      </c>
      <c r="G20" s="58">
        <v>6.9212962962962969E-3</v>
      </c>
      <c r="H20" s="39">
        <v>2.0231481481481507E-2</v>
      </c>
      <c r="I20" s="59">
        <v>1.0416666666666666E-2</v>
      </c>
      <c r="J20" s="60">
        <v>3.0648148100000001E-2</v>
      </c>
      <c r="K20" s="42">
        <v>6</v>
      </c>
      <c r="L20" s="61">
        <v>15</v>
      </c>
      <c r="M20" s="44">
        <v>5</v>
      </c>
      <c r="N20" s="45">
        <v>0</v>
      </c>
      <c r="O20" s="45">
        <v>3</v>
      </c>
      <c r="P20" s="45">
        <v>0</v>
      </c>
      <c r="Q20" s="45">
        <v>1</v>
      </c>
      <c r="R20" s="46">
        <v>6</v>
      </c>
    </row>
    <row r="21" spans="1:18" x14ac:dyDescent="0.25">
      <c r="A21" s="62">
        <v>15</v>
      </c>
      <c r="B21" s="48" t="s">
        <v>77</v>
      </c>
      <c r="C21" s="49" t="s">
        <v>26</v>
      </c>
      <c r="D21" s="64">
        <v>0.46875</v>
      </c>
      <c r="E21" s="65">
        <v>0.49430555555555555</v>
      </c>
      <c r="F21" s="37">
        <v>2.5555555555555554E-2</v>
      </c>
      <c r="G21" s="52">
        <v>5.6597222222222222E-3</v>
      </c>
      <c r="H21" s="39">
        <v>1.9895833333333331E-2</v>
      </c>
      <c r="I21" s="59">
        <v>1.8055555555555554E-2</v>
      </c>
      <c r="J21" s="60">
        <v>3.7951388900000001E-2</v>
      </c>
      <c r="K21" s="42">
        <v>12</v>
      </c>
      <c r="L21" s="61">
        <v>26</v>
      </c>
      <c r="M21" s="53">
        <v>14</v>
      </c>
      <c r="N21" s="54">
        <v>0</v>
      </c>
      <c r="O21" s="54">
        <v>3</v>
      </c>
      <c r="P21" s="54">
        <v>0</v>
      </c>
      <c r="Q21" s="54">
        <v>0</v>
      </c>
      <c r="R21" s="55">
        <v>9</v>
      </c>
    </row>
    <row r="22" spans="1:18" x14ac:dyDescent="0.25">
      <c r="A22" s="56">
        <v>16</v>
      </c>
      <c r="B22" s="33" t="s">
        <v>78</v>
      </c>
      <c r="C22" s="34" t="s">
        <v>26</v>
      </c>
      <c r="D22" s="63">
        <v>0.47569444444444442</v>
      </c>
      <c r="E22" s="57">
        <v>0.49996527777777783</v>
      </c>
      <c r="F22" s="37">
        <v>2.4270833333333408E-2</v>
      </c>
      <c r="G22" s="58">
        <v>5.8333333333333336E-3</v>
      </c>
      <c r="H22" s="39">
        <v>1.8437500000000075E-2</v>
      </c>
      <c r="I22" s="59">
        <v>1.1805555555555555E-2</v>
      </c>
      <c r="J22" s="60">
        <v>3.0243055599999999E-2</v>
      </c>
      <c r="K22" s="42">
        <v>5</v>
      </c>
      <c r="L22" s="61">
        <v>17</v>
      </c>
      <c r="M22" s="44">
        <v>8</v>
      </c>
      <c r="N22" s="45">
        <v>0</v>
      </c>
      <c r="O22" s="45">
        <v>0</v>
      </c>
      <c r="P22" s="45">
        <v>0</v>
      </c>
      <c r="Q22" s="45">
        <v>0</v>
      </c>
      <c r="R22" s="46">
        <v>9</v>
      </c>
    </row>
    <row r="23" spans="1:18" x14ac:dyDescent="0.25">
      <c r="A23" s="62">
        <v>17</v>
      </c>
      <c r="B23" s="48" t="s">
        <v>39</v>
      </c>
      <c r="C23" s="49" t="s">
        <v>26</v>
      </c>
      <c r="D23" s="64">
        <v>0.47916666666666669</v>
      </c>
      <c r="E23" s="65">
        <v>0.50487268518518513</v>
      </c>
      <c r="F23" s="37">
        <v>2.5706018518518448E-2</v>
      </c>
      <c r="G23" s="52">
        <v>0</v>
      </c>
      <c r="H23" s="39">
        <v>2.5706018518518448E-2</v>
      </c>
      <c r="I23" s="59">
        <v>2.013888888888889E-2</v>
      </c>
      <c r="J23" s="60">
        <v>4.5844907400000003E-2</v>
      </c>
      <c r="K23" s="42">
        <v>18</v>
      </c>
      <c r="L23" s="61">
        <v>29</v>
      </c>
      <c r="M23" s="53">
        <v>7</v>
      </c>
      <c r="N23" s="54">
        <v>5</v>
      </c>
      <c r="O23" s="54">
        <v>0</v>
      </c>
      <c r="P23" s="54">
        <v>3</v>
      </c>
      <c r="Q23" s="54">
        <v>2</v>
      </c>
      <c r="R23" s="55">
        <v>12</v>
      </c>
    </row>
    <row r="24" spans="1:18" x14ac:dyDescent="0.25">
      <c r="A24" s="56">
        <v>18</v>
      </c>
      <c r="B24" s="33" t="s">
        <v>78</v>
      </c>
      <c r="C24" s="34" t="s">
        <v>26</v>
      </c>
      <c r="D24" s="63">
        <v>0.4826388888888889</v>
      </c>
      <c r="E24" s="57">
        <v>0.50697916666666665</v>
      </c>
      <c r="F24" s="37">
        <v>2.4340277777777752E-2</v>
      </c>
      <c r="G24" s="58">
        <v>2.0833333333333333E-3</v>
      </c>
      <c r="H24" s="39">
        <v>2.2256944444444419E-2</v>
      </c>
      <c r="I24" s="59">
        <v>2.013888888888889E-2</v>
      </c>
      <c r="J24" s="60">
        <v>4.2395833299999998E-2</v>
      </c>
      <c r="K24" s="42">
        <v>15</v>
      </c>
      <c r="L24" s="61">
        <v>29</v>
      </c>
      <c r="M24" s="44">
        <v>7</v>
      </c>
      <c r="N24" s="45">
        <v>0</v>
      </c>
      <c r="O24" s="45">
        <v>3</v>
      </c>
      <c r="P24" s="45">
        <v>8</v>
      </c>
      <c r="Q24" s="45">
        <v>2</v>
      </c>
      <c r="R24" s="46">
        <v>9</v>
      </c>
    </row>
    <row r="25" spans="1:18" x14ac:dyDescent="0.25">
      <c r="A25" s="62">
        <v>19</v>
      </c>
      <c r="B25" s="48" t="s">
        <v>31</v>
      </c>
      <c r="C25" s="49" t="s">
        <v>26</v>
      </c>
      <c r="D25" s="64">
        <v>0.4861111111111111</v>
      </c>
      <c r="E25" s="65">
        <v>0.50929398148148153</v>
      </c>
      <c r="F25" s="37">
        <v>2.3182870370370423E-2</v>
      </c>
      <c r="G25" s="52">
        <v>2.0833333333333333E-3</v>
      </c>
      <c r="H25" s="39">
        <v>2.109953703703709E-2</v>
      </c>
      <c r="I25" s="59">
        <v>9.0277777777777769E-3</v>
      </c>
      <c r="J25" s="60">
        <v>3.0127314799999999E-2</v>
      </c>
      <c r="K25" s="42">
        <v>4</v>
      </c>
      <c r="L25" s="61">
        <v>13</v>
      </c>
      <c r="M25" s="53">
        <v>5</v>
      </c>
      <c r="N25" s="54">
        <v>0</v>
      </c>
      <c r="O25" s="54">
        <v>0</v>
      </c>
      <c r="P25" s="54">
        <v>2</v>
      </c>
      <c r="Q25" s="54">
        <v>3</v>
      </c>
      <c r="R25" s="55">
        <v>3</v>
      </c>
    </row>
    <row r="26" spans="1:18" x14ac:dyDescent="0.25">
      <c r="A26" s="56">
        <v>20</v>
      </c>
      <c r="B26" s="33" t="s">
        <v>79</v>
      </c>
      <c r="C26" s="34" t="s">
        <v>26</v>
      </c>
      <c r="D26" s="63">
        <v>0.5</v>
      </c>
      <c r="E26" s="57">
        <v>0.52513888888888893</v>
      </c>
      <c r="F26" s="37">
        <v>2.5138888888888933E-2</v>
      </c>
      <c r="G26" s="58">
        <v>3.8310185185185183E-3</v>
      </c>
      <c r="H26" s="39">
        <v>2.1307870370370414E-2</v>
      </c>
      <c r="I26" s="59">
        <v>1.6666666666666666E-2</v>
      </c>
      <c r="J26" s="60">
        <v>3.7974537000000003E-2</v>
      </c>
      <c r="K26" s="42">
        <v>13</v>
      </c>
      <c r="L26" s="61">
        <v>24</v>
      </c>
      <c r="M26" s="44">
        <v>6</v>
      </c>
      <c r="N26" s="45">
        <v>0</v>
      </c>
      <c r="O26" s="45">
        <v>3</v>
      </c>
      <c r="P26" s="45">
        <v>3</v>
      </c>
      <c r="Q26" s="45">
        <v>3</v>
      </c>
      <c r="R26" s="46">
        <v>9</v>
      </c>
    </row>
    <row r="27" spans="1:18" x14ac:dyDescent="0.25">
      <c r="A27" s="62">
        <v>21</v>
      </c>
      <c r="B27" s="48" t="s">
        <v>80</v>
      </c>
      <c r="C27" s="49" t="s">
        <v>26</v>
      </c>
      <c r="D27" s="64">
        <v>0.50347222222222221</v>
      </c>
      <c r="E27" s="65">
        <v>0.52607638888888886</v>
      </c>
      <c r="F27" s="37">
        <v>2.2604166666666647E-2</v>
      </c>
      <c r="G27" s="52">
        <v>4.8379629629629632E-3</v>
      </c>
      <c r="H27" s="39">
        <v>1.7766203703703683E-2</v>
      </c>
      <c r="I27" s="59">
        <v>1.4583333333333334E-2</v>
      </c>
      <c r="J27" s="60">
        <v>3.2349536999999998E-2</v>
      </c>
      <c r="K27" s="42">
        <v>7</v>
      </c>
      <c r="L27" s="61">
        <v>21</v>
      </c>
      <c r="M27" s="53">
        <v>7</v>
      </c>
      <c r="N27" s="54">
        <v>5</v>
      </c>
      <c r="O27" s="54">
        <v>0</v>
      </c>
      <c r="P27" s="54">
        <v>0</v>
      </c>
      <c r="Q27" s="54">
        <v>0</v>
      </c>
      <c r="R27" s="55">
        <v>9</v>
      </c>
    </row>
    <row r="28" spans="1:18" x14ac:dyDescent="0.25">
      <c r="A28" s="56">
        <v>22</v>
      </c>
      <c r="B28" s="33" t="s">
        <v>80</v>
      </c>
      <c r="C28" s="34" t="s">
        <v>26</v>
      </c>
      <c r="D28" s="63">
        <v>0.50694444444444442</v>
      </c>
      <c r="E28" s="57">
        <v>0.52834490740740747</v>
      </c>
      <c r="F28" s="37">
        <v>2.1400462962963052E-2</v>
      </c>
      <c r="G28" s="58">
        <v>0</v>
      </c>
      <c r="H28" s="39">
        <v>2.1400462962963052E-2</v>
      </c>
      <c r="I28" s="59">
        <v>1.3888888888888888E-2</v>
      </c>
      <c r="J28" s="60">
        <v>3.5289351900000002E-2</v>
      </c>
      <c r="K28" s="42">
        <v>9</v>
      </c>
      <c r="L28" s="61">
        <v>20</v>
      </c>
      <c r="M28" s="44">
        <v>8</v>
      </c>
      <c r="N28" s="45">
        <v>5</v>
      </c>
      <c r="O28" s="45">
        <v>3</v>
      </c>
      <c r="P28" s="45">
        <v>0</v>
      </c>
      <c r="Q28" s="45">
        <v>1</v>
      </c>
      <c r="R28" s="46">
        <v>3</v>
      </c>
    </row>
    <row r="29" spans="1:18" x14ac:dyDescent="0.25">
      <c r="A29" s="47">
        <v>23</v>
      </c>
      <c r="B29" s="48" t="s">
        <v>35</v>
      </c>
      <c r="C29" s="49" t="s">
        <v>26</v>
      </c>
      <c r="D29" s="50">
        <v>0.52083333333333337</v>
      </c>
      <c r="E29" s="51">
        <v>0.54702546296296295</v>
      </c>
      <c r="F29" s="37">
        <v>2.6192129629629579E-2</v>
      </c>
      <c r="G29" s="52">
        <v>2.0949074074074073E-3</v>
      </c>
      <c r="H29" s="39">
        <v>2.4097222222222173E-2</v>
      </c>
      <c r="I29" s="40">
        <v>2.1527777777777778E-2</v>
      </c>
      <c r="J29" s="41">
        <v>4.5624999999999999E-2</v>
      </c>
      <c r="K29" s="42">
        <v>17</v>
      </c>
      <c r="L29" s="43">
        <v>31</v>
      </c>
      <c r="M29" s="66">
        <v>10</v>
      </c>
      <c r="N29" s="67">
        <v>0</v>
      </c>
      <c r="O29" s="67">
        <v>6</v>
      </c>
      <c r="P29" s="67">
        <v>0</v>
      </c>
      <c r="Q29" s="67">
        <v>0</v>
      </c>
      <c r="R29" s="68">
        <v>15</v>
      </c>
    </row>
    <row r="30" spans="1:18" ht="15.75" thickBot="1" x14ac:dyDescent="0.3"/>
    <row r="31" spans="1:18" ht="15.75" thickBot="1" x14ac:dyDescent="0.3">
      <c r="A31" s="69"/>
      <c r="B31" s="147" t="s">
        <v>19</v>
      </c>
      <c r="C31" s="148"/>
      <c r="D31" s="70"/>
      <c r="E31" s="70"/>
      <c r="F31" s="69"/>
      <c r="G31" s="147" t="s">
        <v>20</v>
      </c>
      <c r="H31" s="148"/>
    </row>
    <row r="32" spans="1:18" ht="15.75" thickBot="1" x14ac:dyDescent="0.3">
      <c r="A32" s="71"/>
      <c r="B32" s="149" t="s">
        <v>69</v>
      </c>
      <c r="C32" s="150"/>
      <c r="D32" s="70"/>
      <c r="E32" s="70"/>
      <c r="F32" s="71"/>
      <c r="G32" s="149" t="s">
        <v>69</v>
      </c>
      <c r="H32" s="150"/>
    </row>
    <row r="33" spans="1:8" ht="15.75" thickBot="1" x14ac:dyDescent="0.3">
      <c r="A33" s="72" t="s">
        <v>22</v>
      </c>
      <c r="B33" s="73" t="s">
        <v>23</v>
      </c>
      <c r="C33" s="74" t="s">
        <v>24</v>
      </c>
      <c r="D33" s="75"/>
      <c r="E33" s="71"/>
      <c r="F33" s="72" t="s">
        <v>22</v>
      </c>
      <c r="G33" s="73" t="s">
        <v>23</v>
      </c>
      <c r="H33" s="74" t="s">
        <v>24</v>
      </c>
    </row>
    <row r="34" spans="1:8" x14ac:dyDescent="0.25">
      <c r="A34" s="76">
        <v>1</v>
      </c>
      <c r="B34" s="77" t="s">
        <v>30</v>
      </c>
      <c r="C34" s="78" t="s">
        <v>26</v>
      </c>
      <c r="D34" s="79" t="s">
        <v>27</v>
      </c>
      <c r="E34" s="70"/>
      <c r="F34" s="76">
        <v>1</v>
      </c>
      <c r="G34" s="77" t="s">
        <v>30</v>
      </c>
      <c r="H34" s="78" t="s">
        <v>26</v>
      </c>
    </row>
    <row r="35" spans="1:8" x14ac:dyDescent="0.25">
      <c r="A35" s="80">
        <v>2</v>
      </c>
      <c r="B35" s="81" t="s">
        <v>74</v>
      </c>
      <c r="C35" s="82" t="s">
        <v>26</v>
      </c>
      <c r="D35" s="79" t="s">
        <v>27</v>
      </c>
      <c r="E35" s="70"/>
      <c r="F35" s="80">
        <v>2</v>
      </c>
      <c r="G35" s="81" t="s">
        <v>74</v>
      </c>
      <c r="H35" s="82" t="s">
        <v>26</v>
      </c>
    </row>
    <row r="36" spans="1:8" x14ac:dyDescent="0.25">
      <c r="A36" s="80">
        <v>3</v>
      </c>
      <c r="B36" s="81" t="s">
        <v>71</v>
      </c>
      <c r="C36" s="82" t="s">
        <v>26</v>
      </c>
      <c r="D36" s="79" t="s">
        <v>27</v>
      </c>
      <c r="E36" s="70"/>
      <c r="F36" s="80">
        <v>3</v>
      </c>
      <c r="G36" s="81" t="s">
        <v>71</v>
      </c>
      <c r="H36" s="82" t="s">
        <v>26</v>
      </c>
    </row>
    <row r="37" spans="1:8" x14ac:dyDescent="0.25">
      <c r="A37" s="80">
        <v>4</v>
      </c>
      <c r="B37" s="81" t="s">
        <v>31</v>
      </c>
      <c r="C37" s="82" t="s">
        <v>26</v>
      </c>
      <c r="D37" s="79" t="s">
        <v>27</v>
      </c>
      <c r="E37" s="70"/>
      <c r="F37" s="80">
        <v>4</v>
      </c>
      <c r="G37" s="81" t="s">
        <v>31</v>
      </c>
      <c r="H37" s="82" t="s">
        <v>26</v>
      </c>
    </row>
    <row r="38" spans="1:8" x14ac:dyDescent="0.25">
      <c r="A38" s="80">
        <v>5</v>
      </c>
      <c r="B38" s="81" t="s">
        <v>78</v>
      </c>
      <c r="C38" s="82" t="s">
        <v>26</v>
      </c>
      <c r="D38" s="79" t="s">
        <v>27</v>
      </c>
      <c r="E38" s="70"/>
      <c r="F38" s="80">
        <v>5</v>
      </c>
      <c r="G38" s="81" t="s">
        <v>78</v>
      </c>
      <c r="H38" s="82" t="s">
        <v>26</v>
      </c>
    </row>
    <row r="39" spans="1:8" x14ac:dyDescent="0.25">
      <c r="A39" s="80">
        <v>6</v>
      </c>
      <c r="B39" s="81" t="s">
        <v>37</v>
      </c>
      <c r="C39" s="82" t="s">
        <v>26</v>
      </c>
      <c r="D39" s="79" t="s">
        <v>27</v>
      </c>
      <c r="E39" s="70"/>
      <c r="F39" s="80">
        <v>6</v>
      </c>
      <c r="G39" s="81" t="s">
        <v>37</v>
      </c>
      <c r="H39" s="82" t="s">
        <v>26</v>
      </c>
    </row>
    <row r="40" spans="1:8" x14ac:dyDescent="0.25">
      <c r="A40" s="80">
        <v>7</v>
      </c>
      <c r="B40" s="81" t="s">
        <v>80</v>
      </c>
      <c r="C40" s="82" t="s">
        <v>26</v>
      </c>
      <c r="D40" s="79" t="s">
        <v>27</v>
      </c>
      <c r="E40" s="70"/>
      <c r="F40" s="80">
        <v>7</v>
      </c>
      <c r="G40" s="81" t="s">
        <v>80</v>
      </c>
      <c r="H40" s="82" t="s">
        <v>26</v>
      </c>
    </row>
    <row r="41" spans="1:8" x14ac:dyDescent="0.25">
      <c r="A41" s="80">
        <v>8</v>
      </c>
      <c r="B41" s="81" t="s">
        <v>29</v>
      </c>
      <c r="C41" s="82" t="s">
        <v>26</v>
      </c>
      <c r="D41" s="79" t="s">
        <v>27</v>
      </c>
      <c r="E41" s="70"/>
      <c r="F41" s="80">
        <v>8</v>
      </c>
      <c r="G41" s="81" t="s">
        <v>29</v>
      </c>
      <c r="H41" s="82" t="s">
        <v>26</v>
      </c>
    </row>
    <row r="42" spans="1:8" x14ac:dyDescent="0.25">
      <c r="A42" s="80">
        <v>9</v>
      </c>
      <c r="B42" s="83" t="s">
        <v>80</v>
      </c>
      <c r="C42" s="82" t="s">
        <v>26</v>
      </c>
      <c r="D42" s="79" t="s">
        <v>33</v>
      </c>
      <c r="E42" s="70"/>
      <c r="F42" s="80">
        <v>9</v>
      </c>
      <c r="G42" s="81" t="s">
        <v>70</v>
      </c>
      <c r="H42" s="82" t="s">
        <v>26</v>
      </c>
    </row>
    <row r="43" spans="1:8" x14ac:dyDescent="0.25">
      <c r="A43" s="80">
        <v>10</v>
      </c>
      <c r="B43" s="81" t="s">
        <v>70</v>
      </c>
      <c r="C43" s="82" t="s">
        <v>26</v>
      </c>
      <c r="D43" s="79" t="s">
        <v>27</v>
      </c>
      <c r="E43" s="70"/>
      <c r="F43" s="80">
        <v>10</v>
      </c>
      <c r="G43" s="81" t="s">
        <v>72</v>
      </c>
      <c r="H43" s="82" t="s">
        <v>26</v>
      </c>
    </row>
    <row r="44" spans="1:8" x14ac:dyDescent="0.25">
      <c r="A44" s="80">
        <v>11</v>
      </c>
      <c r="B44" s="81" t="s">
        <v>72</v>
      </c>
      <c r="C44" s="82" t="s">
        <v>26</v>
      </c>
      <c r="D44" s="79" t="s">
        <v>27</v>
      </c>
      <c r="E44" s="70"/>
      <c r="F44" s="80">
        <v>11</v>
      </c>
      <c r="G44" s="81" t="s">
        <v>77</v>
      </c>
      <c r="H44" s="82" t="s">
        <v>26</v>
      </c>
    </row>
    <row r="45" spans="1:8" x14ac:dyDescent="0.25">
      <c r="A45" s="80">
        <v>12</v>
      </c>
      <c r="B45" s="81" t="s">
        <v>77</v>
      </c>
      <c r="C45" s="82" t="s">
        <v>26</v>
      </c>
      <c r="D45" s="79" t="s">
        <v>27</v>
      </c>
      <c r="E45" s="70"/>
      <c r="F45" s="80">
        <v>12</v>
      </c>
      <c r="G45" s="81" t="s">
        <v>79</v>
      </c>
      <c r="H45" s="82" t="s">
        <v>26</v>
      </c>
    </row>
    <row r="46" spans="1:8" x14ac:dyDescent="0.25">
      <c r="A46" s="80">
        <v>13</v>
      </c>
      <c r="B46" s="81" t="s">
        <v>79</v>
      </c>
      <c r="C46" s="82" t="s">
        <v>26</v>
      </c>
      <c r="D46" s="79" t="s">
        <v>27</v>
      </c>
      <c r="E46" s="70"/>
      <c r="F46" s="80">
        <v>13</v>
      </c>
      <c r="G46" s="81" t="s">
        <v>35</v>
      </c>
      <c r="H46" s="82" t="s">
        <v>26</v>
      </c>
    </row>
    <row r="47" spans="1:8" x14ac:dyDescent="0.25">
      <c r="A47" s="80">
        <v>14</v>
      </c>
      <c r="B47" s="83" t="s">
        <v>71</v>
      </c>
      <c r="C47" s="82" t="s">
        <v>26</v>
      </c>
      <c r="D47" s="79" t="s">
        <v>33</v>
      </c>
      <c r="E47" s="70"/>
      <c r="F47" s="80">
        <v>14</v>
      </c>
      <c r="G47" s="81" t="s">
        <v>39</v>
      </c>
      <c r="H47" s="82" t="s">
        <v>26</v>
      </c>
    </row>
    <row r="48" spans="1:8" x14ac:dyDescent="0.25">
      <c r="A48" s="80">
        <v>15</v>
      </c>
      <c r="B48" s="83" t="s">
        <v>78</v>
      </c>
      <c r="C48" s="82" t="s">
        <v>26</v>
      </c>
      <c r="D48" s="79" t="s">
        <v>33</v>
      </c>
      <c r="E48" s="70"/>
      <c r="F48" s="80">
        <v>15</v>
      </c>
      <c r="G48" s="81" t="s">
        <v>73</v>
      </c>
      <c r="H48" s="82" t="s">
        <v>26</v>
      </c>
    </row>
    <row r="49" spans="1:18" x14ac:dyDescent="0.25">
      <c r="A49" s="80">
        <v>16</v>
      </c>
      <c r="B49" s="83" t="s">
        <v>70</v>
      </c>
      <c r="C49" s="82" t="s">
        <v>26</v>
      </c>
      <c r="D49" s="79" t="s">
        <v>33</v>
      </c>
      <c r="E49" s="70"/>
      <c r="F49" s="80">
        <v>16</v>
      </c>
      <c r="G49" s="81" t="s">
        <v>75</v>
      </c>
      <c r="H49" s="82" t="s">
        <v>26</v>
      </c>
    </row>
    <row r="50" spans="1:18" x14ac:dyDescent="0.25">
      <c r="A50" s="80">
        <v>17</v>
      </c>
      <c r="B50" s="81" t="s">
        <v>35</v>
      </c>
      <c r="C50" s="82" t="s">
        <v>26</v>
      </c>
      <c r="D50" s="79" t="s">
        <v>27</v>
      </c>
      <c r="E50" s="70"/>
      <c r="F50" s="80">
        <v>17</v>
      </c>
      <c r="G50" s="81" t="s">
        <v>76</v>
      </c>
      <c r="H50" s="82" t="s">
        <v>26</v>
      </c>
    </row>
    <row r="51" spans="1:18" x14ac:dyDescent="0.25">
      <c r="A51" s="80">
        <v>18</v>
      </c>
      <c r="B51" s="81" t="s">
        <v>39</v>
      </c>
      <c r="C51" s="82" t="s">
        <v>26</v>
      </c>
      <c r="D51" s="79" t="s">
        <v>27</v>
      </c>
      <c r="E51" s="70"/>
      <c r="F51" s="80"/>
      <c r="G51" s="83" t="s">
        <v>80</v>
      </c>
      <c r="H51" s="82" t="s">
        <v>26</v>
      </c>
    </row>
    <row r="52" spans="1:18" x14ac:dyDescent="0.25">
      <c r="A52" s="80">
        <v>19</v>
      </c>
      <c r="B52" s="81" t="s">
        <v>73</v>
      </c>
      <c r="C52" s="82" t="s">
        <v>26</v>
      </c>
      <c r="D52" s="79" t="s">
        <v>27</v>
      </c>
      <c r="E52" s="70"/>
      <c r="F52" s="80"/>
      <c r="G52" s="83" t="s">
        <v>71</v>
      </c>
      <c r="H52" s="82" t="s">
        <v>26</v>
      </c>
    </row>
    <row r="53" spans="1:18" x14ac:dyDescent="0.25">
      <c r="A53" s="80">
        <v>20</v>
      </c>
      <c r="B53" s="81" t="s">
        <v>75</v>
      </c>
      <c r="C53" s="82" t="s">
        <v>26</v>
      </c>
      <c r="D53" s="79" t="s">
        <v>27</v>
      </c>
      <c r="E53" s="70"/>
      <c r="F53" s="80"/>
      <c r="G53" s="83" t="s">
        <v>78</v>
      </c>
      <c r="H53" s="82" t="s">
        <v>26</v>
      </c>
    </row>
    <row r="54" spans="1:18" x14ac:dyDescent="0.25">
      <c r="A54" s="80">
        <v>21</v>
      </c>
      <c r="B54" s="83" t="s">
        <v>72</v>
      </c>
      <c r="C54" s="82" t="s">
        <v>26</v>
      </c>
      <c r="D54" s="79" t="s">
        <v>33</v>
      </c>
      <c r="E54" s="70"/>
      <c r="F54" s="80"/>
      <c r="G54" s="83" t="s">
        <v>70</v>
      </c>
      <c r="H54" s="82" t="s">
        <v>26</v>
      </c>
    </row>
    <row r="55" spans="1:18" x14ac:dyDescent="0.25">
      <c r="A55" s="80">
        <v>22</v>
      </c>
      <c r="B55" s="81" t="s">
        <v>76</v>
      </c>
      <c r="C55" s="82" t="s">
        <v>26</v>
      </c>
      <c r="D55" s="79" t="s">
        <v>27</v>
      </c>
      <c r="E55" s="70"/>
      <c r="F55" s="80"/>
      <c r="G55" s="83" t="s">
        <v>72</v>
      </c>
      <c r="H55" s="82" t="s">
        <v>26</v>
      </c>
    </row>
    <row r="56" spans="1:18" ht="15.75" thickBot="1" x14ac:dyDescent="0.3">
      <c r="A56" s="84">
        <v>23</v>
      </c>
      <c r="B56" s="85" t="s">
        <v>74</v>
      </c>
      <c r="C56" s="86" t="s">
        <v>26</v>
      </c>
      <c r="D56" s="79" t="s">
        <v>33</v>
      </c>
      <c r="E56" s="70"/>
      <c r="F56" s="84"/>
      <c r="G56" s="85" t="s">
        <v>74</v>
      </c>
      <c r="H56" s="86" t="s">
        <v>26</v>
      </c>
    </row>
    <row r="59" spans="1:18" x14ac:dyDescent="0.25">
      <c r="A59" s="151" t="s">
        <v>40</v>
      </c>
      <c r="B59" s="152"/>
      <c r="C59" s="153"/>
      <c r="D59" s="154" t="s">
        <v>41</v>
      </c>
      <c r="E59" s="155"/>
      <c r="F59" s="155"/>
      <c r="G59" s="156"/>
      <c r="H59" s="163" t="s">
        <v>42</v>
      </c>
      <c r="I59" s="135"/>
      <c r="J59" s="135"/>
      <c r="K59" s="135"/>
      <c r="L59" s="135"/>
      <c r="M59" s="135"/>
      <c r="N59" s="135"/>
      <c r="O59" s="135"/>
      <c r="P59" s="164"/>
      <c r="Q59" s="133" t="s">
        <v>43</v>
      </c>
      <c r="R59" s="137"/>
    </row>
    <row r="60" spans="1:18" x14ac:dyDescent="0.25">
      <c r="A60" s="151"/>
      <c r="B60" s="152"/>
      <c r="C60" s="153"/>
      <c r="D60" s="157"/>
      <c r="E60" s="158"/>
      <c r="F60" s="158"/>
      <c r="G60" s="159"/>
      <c r="H60" s="139" t="s">
        <v>44</v>
      </c>
      <c r="I60" s="141" t="s">
        <v>45</v>
      </c>
      <c r="J60" s="143" t="s">
        <v>46</v>
      </c>
      <c r="K60" s="145" t="s">
        <v>47</v>
      </c>
      <c r="L60" s="141" t="s">
        <v>48</v>
      </c>
      <c r="M60" s="145" t="s">
        <v>49</v>
      </c>
      <c r="N60" s="145" t="s">
        <v>50</v>
      </c>
      <c r="O60" s="145" t="s">
        <v>51</v>
      </c>
      <c r="P60" s="145" t="s">
        <v>52</v>
      </c>
      <c r="Q60" s="133"/>
      <c r="R60" s="137"/>
    </row>
    <row r="61" spans="1:18" x14ac:dyDescent="0.25">
      <c r="A61" s="151"/>
      <c r="B61" s="152"/>
      <c r="C61" s="153"/>
      <c r="D61" s="160"/>
      <c r="E61" s="161"/>
      <c r="F61" s="161"/>
      <c r="G61" s="162"/>
      <c r="H61" s="139"/>
      <c r="I61" s="141"/>
      <c r="J61" s="143"/>
      <c r="K61" s="145"/>
      <c r="L61" s="141"/>
      <c r="M61" s="145"/>
      <c r="N61" s="145"/>
      <c r="O61" s="145"/>
      <c r="P61" s="145"/>
      <c r="Q61" s="121" t="s">
        <v>53</v>
      </c>
      <c r="R61" s="123" t="s">
        <v>54</v>
      </c>
    </row>
    <row r="62" spans="1:18" x14ac:dyDescent="0.25">
      <c r="A62" s="125" t="s">
        <v>81</v>
      </c>
      <c r="B62" s="126"/>
      <c r="C62" s="127"/>
      <c r="D62" s="121" t="s">
        <v>56</v>
      </c>
      <c r="E62" s="131" t="s">
        <v>57</v>
      </c>
      <c r="F62" s="131" t="s">
        <v>58</v>
      </c>
      <c r="G62" s="123" t="s">
        <v>59</v>
      </c>
      <c r="H62" s="139"/>
      <c r="I62" s="141"/>
      <c r="J62" s="143"/>
      <c r="K62" s="145"/>
      <c r="L62" s="141"/>
      <c r="M62" s="145"/>
      <c r="N62" s="145"/>
      <c r="O62" s="145"/>
      <c r="P62" s="145"/>
      <c r="Q62" s="121"/>
      <c r="R62" s="123"/>
    </row>
    <row r="63" spans="1:18" x14ac:dyDescent="0.25">
      <c r="A63" s="128"/>
      <c r="B63" s="129"/>
      <c r="C63" s="130"/>
      <c r="D63" s="121"/>
      <c r="E63" s="131"/>
      <c r="F63" s="131"/>
      <c r="G63" s="123"/>
      <c r="H63" s="139"/>
      <c r="I63" s="141"/>
      <c r="J63" s="143"/>
      <c r="K63" s="145"/>
      <c r="L63" s="141"/>
      <c r="M63" s="145"/>
      <c r="N63" s="145"/>
      <c r="O63" s="145"/>
      <c r="P63" s="145"/>
      <c r="Q63" s="121"/>
      <c r="R63" s="123"/>
    </row>
    <row r="64" spans="1:18" x14ac:dyDescent="0.25">
      <c r="A64" s="133" t="s">
        <v>60</v>
      </c>
      <c r="B64" s="135" t="s">
        <v>61</v>
      </c>
      <c r="C64" s="137" t="s">
        <v>62</v>
      </c>
      <c r="D64" s="121"/>
      <c r="E64" s="131"/>
      <c r="F64" s="131"/>
      <c r="G64" s="123"/>
      <c r="H64" s="139"/>
      <c r="I64" s="141"/>
      <c r="J64" s="143"/>
      <c r="K64" s="145"/>
      <c r="L64" s="141"/>
      <c r="M64" s="145"/>
      <c r="N64" s="145"/>
      <c r="O64" s="145"/>
      <c r="P64" s="145"/>
      <c r="Q64" s="121"/>
      <c r="R64" s="123"/>
    </row>
    <row r="65" spans="1:18" ht="72" customHeight="1" thickBot="1" x14ac:dyDescent="0.3">
      <c r="A65" s="134"/>
      <c r="B65" s="136"/>
      <c r="C65" s="138"/>
      <c r="D65" s="122"/>
      <c r="E65" s="132"/>
      <c r="F65" s="132"/>
      <c r="G65" s="124"/>
      <c r="H65" s="140"/>
      <c r="I65" s="142"/>
      <c r="J65" s="144"/>
      <c r="K65" s="146"/>
      <c r="L65" s="142"/>
      <c r="M65" s="146"/>
      <c r="N65" s="146"/>
      <c r="O65" s="146"/>
      <c r="P65" s="146"/>
      <c r="Q65" s="122"/>
      <c r="R65" s="124"/>
    </row>
    <row r="66" spans="1:18" x14ac:dyDescent="0.25">
      <c r="A66" s="113">
        <v>1</v>
      </c>
      <c r="B66" s="119" t="s">
        <v>30</v>
      </c>
      <c r="C66" s="87" t="s">
        <v>63</v>
      </c>
      <c r="D66" s="88">
        <v>73.38</v>
      </c>
      <c r="E66" s="89">
        <v>73.22</v>
      </c>
      <c r="F66" s="90">
        <v>73.12</v>
      </c>
      <c r="G66" s="91">
        <v>73.22</v>
      </c>
      <c r="H66" s="92">
        <v>10</v>
      </c>
      <c r="I66" s="93"/>
      <c r="J66" s="93"/>
      <c r="K66" s="93"/>
      <c r="L66" s="93"/>
      <c r="M66" s="93"/>
      <c r="N66" s="93"/>
      <c r="O66" s="93"/>
      <c r="P66" s="94"/>
      <c r="Q66" s="95">
        <v>83.22</v>
      </c>
      <c r="R66" s="117">
        <v>1</v>
      </c>
    </row>
    <row r="67" spans="1:18" ht="15.75" thickBot="1" x14ac:dyDescent="0.3">
      <c r="A67" s="114"/>
      <c r="B67" s="120"/>
      <c r="C67" s="96" t="s">
        <v>64</v>
      </c>
      <c r="D67" s="97"/>
      <c r="E67" s="98"/>
      <c r="F67" s="99"/>
      <c r="G67" s="100" t="s">
        <v>65</v>
      </c>
      <c r="H67" s="101"/>
      <c r="I67" s="102"/>
      <c r="J67" s="102"/>
      <c r="K67" s="102"/>
      <c r="L67" s="102"/>
      <c r="M67" s="102"/>
      <c r="N67" s="102"/>
      <c r="O67" s="102"/>
      <c r="P67" s="103"/>
      <c r="Q67" s="104" t="s">
        <v>65</v>
      </c>
      <c r="R67" s="118"/>
    </row>
    <row r="68" spans="1:18" x14ac:dyDescent="0.25">
      <c r="A68" s="113">
        <v>2</v>
      </c>
      <c r="B68" s="115" t="s">
        <v>29</v>
      </c>
      <c r="C68" s="87" t="s">
        <v>63</v>
      </c>
      <c r="D68" s="88">
        <v>111.82</v>
      </c>
      <c r="E68" s="89">
        <v>111.62</v>
      </c>
      <c r="F68" s="90">
        <v>111.72</v>
      </c>
      <c r="G68" s="91">
        <v>111.72</v>
      </c>
      <c r="H68" s="92">
        <v>10</v>
      </c>
      <c r="I68" s="93"/>
      <c r="J68" s="93"/>
      <c r="K68" s="93"/>
      <c r="L68" s="93"/>
      <c r="M68" s="93"/>
      <c r="N68" s="93"/>
      <c r="O68" s="93"/>
      <c r="P68" s="94"/>
      <c r="Q68" s="95">
        <v>121.72</v>
      </c>
      <c r="R68" s="117">
        <v>3</v>
      </c>
    </row>
    <row r="69" spans="1:18" ht="15.75" thickBot="1" x14ac:dyDescent="0.3">
      <c r="A69" s="114"/>
      <c r="B69" s="116"/>
      <c r="C69" s="96" t="s">
        <v>64</v>
      </c>
      <c r="D69" s="97"/>
      <c r="E69" s="98"/>
      <c r="F69" s="99"/>
      <c r="G69" s="100" t="s">
        <v>65</v>
      </c>
      <c r="H69" s="101"/>
      <c r="I69" s="102"/>
      <c r="J69" s="102"/>
      <c r="K69" s="102"/>
      <c r="L69" s="102"/>
      <c r="M69" s="102"/>
      <c r="N69" s="102"/>
      <c r="O69" s="102"/>
      <c r="P69" s="103"/>
      <c r="Q69" s="104" t="s">
        <v>65</v>
      </c>
      <c r="R69" s="118"/>
    </row>
    <row r="70" spans="1:18" x14ac:dyDescent="0.25">
      <c r="A70" s="113">
        <v>3</v>
      </c>
      <c r="B70" s="115" t="s">
        <v>78</v>
      </c>
      <c r="C70" s="87" t="s">
        <v>63</v>
      </c>
      <c r="D70" s="88">
        <v>107.22</v>
      </c>
      <c r="E70" s="89">
        <v>106</v>
      </c>
      <c r="F70" s="90">
        <v>107.03</v>
      </c>
      <c r="G70" s="91">
        <v>107.03</v>
      </c>
      <c r="H70" s="92">
        <v>10</v>
      </c>
      <c r="I70" s="93">
        <v>5</v>
      </c>
      <c r="J70" s="93"/>
      <c r="K70" s="93"/>
      <c r="L70" s="93"/>
      <c r="M70" s="93"/>
      <c r="N70" s="93">
        <v>20</v>
      </c>
      <c r="O70" s="93"/>
      <c r="P70" s="94"/>
      <c r="Q70" s="95">
        <v>142.03</v>
      </c>
      <c r="R70" s="117">
        <v>6</v>
      </c>
    </row>
    <row r="71" spans="1:18" ht="15.75" thickBot="1" x14ac:dyDescent="0.3">
      <c r="A71" s="114"/>
      <c r="B71" s="116"/>
      <c r="C71" s="96" t="s">
        <v>64</v>
      </c>
      <c r="D71" s="97"/>
      <c r="E71" s="98"/>
      <c r="F71" s="99"/>
      <c r="G71" s="100" t="s">
        <v>65</v>
      </c>
      <c r="H71" s="101"/>
      <c r="I71" s="102"/>
      <c r="J71" s="102"/>
      <c r="K71" s="102"/>
      <c r="L71" s="102"/>
      <c r="M71" s="102"/>
      <c r="N71" s="102"/>
      <c r="O71" s="102"/>
      <c r="P71" s="103"/>
      <c r="Q71" s="104" t="s">
        <v>65</v>
      </c>
      <c r="R71" s="118"/>
    </row>
    <row r="72" spans="1:18" x14ac:dyDescent="0.25">
      <c r="A72" s="113">
        <v>4</v>
      </c>
      <c r="B72" s="115" t="s">
        <v>31</v>
      </c>
      <c r="C72" s="87" t="s">
        <v>63</v>
      </c>
      <c r="D72" s="88">
        <v>96.41</v>
      </c>
      <c r="E72" s="89">
        <v>96.46</v>
      </c>
      <c r="F72" s="90">
        <v>96.13</v>
      </c>
      <c r="G72" s="91">
        <v>96.41</v>
      </c>
      <c r="H72" s="92">
        <v>30</v>
      </c>
      <c r="I72" s="93">
        <v>5</v>
      </c>
      <c r="J72" s="93"/>
      <c r="K72" s="93"/>
      <c r="L72" s="93"/>
      <c r="M72" s="93"/>
      <c r="N72" s="93"/>
      <c r="O72" s="93"/>
      <c r="P72" s="94"/>
      <c r="Q72" s="95">
        <v>131.41</v>
      </c>
      <c r="R72" s="117">
        <v>4</v>
      </c>
    </row>
    <row r="73" spans="1:18" ht="15.75" thickBot="1" x14ac:dyDescent="0.3">
      <c r="A73" s="114"/>
      <c r="B73" s="116"/>
      <c r="C73" s="96" t="s">
        <v>64</v>
      </c>
      <c r="D73" s="97"/>
      <c r="E73" s="98"/>
      <c r="F73" s="99"/>
      <c r="G73" s="100" t="s">
        <v>65</v>
      </c>
      <c r="H73" s="101"/>
      <c r="I73" s="102"/>
      <c r="J73" s="102"/>
      <c r="K73" s="102"/>
      <c r="L73" s="102"/>
      <c r="M73" s="102"/>
      <c r="N73" s="102"/>
      <c r="O73" s="102"/>
      <c r="P73" s="103"/>
      <c r="Q73" s="104" t="s">
        <v>65</v>
      </c>
      <c r="R73" s="118"/>
    </row>
    <row r="74" spans="1:18" x14ac:dyDescent="0.25">
      <c r="A74" s="113">
        <v>5</v>
      </c>
      <c r="B74" s="115" t="s">
        <v>79</v>
      </c>
      <c r="C74" s="87" t="s">
        <v>63</v>
      </c>
      <c r="D74" s="88">
        <v>244.03</v>
      </c>
      <c r="E74" s="89">
        <v>244.09</v>
      </c>
      <c r="F74" s="90">
        <v>245.25</v>
      </c>
      <c r="G74" s="91">
        <v>244.09</v>
      </c>
      <c r="H74" s="92">
        <v>70</v>
      </c>
      <c r="I74" s="93">
        <v>5</v>
      </c>
      <c r="J74" s="93"/>
      <c r="K74" s="93"/>
      <c r="L74" s="93"/>
      <c r="M74" s="93"/>
      <c r="N74" s="93">
        <v>30</v>
      </c>
      <c r="O74" s="93"/>
      <c r="P74" s="94">
        <v>90</v>
      </c>
      <c r="Q74" s="95">
        <v>439.09000000000003</v>
      </c>
      <c r="R74" s="117">
        <v>11</v>
      </c>
    </row>
    <row r="75" spans="1:18" ht="15.75" thickBot="1" x14ac:dyDescent="0.3">
      <c r="A75" s="114"/>
      <c r="B75" s="116"/>
      <c r="C75" s="96" t="s">
        <v>64</v>
      </c>
      <c r="D75" s="97"/>
      <c r="E75" s="98"/>
      <c r="F75" s="99"/>
      <c r="G75" s="100" t="s">
        <v>65</v>
      </c>
      <c r="H75" s="101"/>
      <c r="I75" s="102"/>
      <c r="J75" s="102"/>
      <c r="K75" s="102"/>
      <c r="L75" s="102"/>
      <c r="M75" s="102"/>
      <c r="N75" s="102"/>
      <c r="O75" s="102"/>
      <c r="P75" s="103"/>
      <c r="Q75" s="104" t="s">
        <v>65</v>
      </c>
      <c r="R75" s="118"/>
    </row>
    <row r="76" spans="1:18" x14ac:dyDescent="0.25">
      <c r="A76" s="113">
        <v>6</v>
      </c>
      <c r="B76" s="115" t="s">
        <v>80</v>
      </c>
      <c r="C76" s="87" t="s">
        <v>63</v>
      </c>
      <c r="D76" s="88">
        <v>76.62</v>
      </c>
      <c r="E76" s="89">
        <v>76.28</v>
      </c>
      <c r="F76" s="90">
        <v>76.430000000000007</v>
      </c>
      <c r="G76" s="91">
        <v>76.430000000000007</v>
      </c>
      <c r="H76" s="92">
        <v>30</v>
      </c>
      <c r="I76" s="93">
        <v>5</v>
      </c>
      <c r="J76" s="93"/>
      <c r="K76" s="93"/>
      <c r="L76" s="93"/>
      <c r="M76" s="93"/>
      <c r="N76" s="93"/>
      <c r="O76" s="93"/>
      <c r="P76" s="94"/>
      <c r="Q76" s="95">
        <v>111.43</v>
      </c>
      <c r="R76" s="117">
        <v>2</v>
      </c>
    </row>
    <row r="77" spans="1:18" ht="15.75" thickBot="1" x14ac:dyDescent="0.3">
      <c r="A77" s="114"/>
      <c r="B77" s="116"/>
      <c r="C77" s="96" t="s">
        <v>64</v>
      </c>
      <c r="D77" s="97"/>
      <c r="E77" s="98"/>
      <c r="F77" s="99"/>
      <c r="G77" s="100" t="s">
        <v>65</v>
      </c>
      <c r="H77" s="101"/>
      <c r="I77" s="102"/>
      <c r="J77" s="102"/>
      <c r="K77" s="102"/>
      <c r="L77" s="102"/>
      <c r="M77" s="102"/>
      <c r="N77" s="102"/>
      <c r="O77" s="102"/>
      <c r="P77" s="103"/>
      <c r="Q77" s="104" t="s">
        <v>65</v>
      </c>
      <c r="R77" s="118"/>
    </row>
    <row r="78" spans="1:18" x14ac:dyDescent="0.25">
      <c r="A78" s="113">
        <v>7</v>
      </c>
      <c r="B78" s="115" t="s">
        <v>70</v>
      </c>
      <c r="C78" s="87" t="s">
        <v>63</v>
      </c>
      <c r="D78" s="88"/>
      <c r="E78" s="89">
        <v>110.06</v>
      </c>
      <c r="F78" s="90">
        <v>111.34</v>
      </c>
      <c r="G78" s="91">
        <v>111.34</v>
      </c>
      <c r="H78" s="92">
        <v>60</v>
      </c>
      <c r="I78" s="93"/>
      <c r="J78" s="93"/>
      <c r="K78" s="93">
        <v>10</v>
      </c>
      <c r="L78" s="93">
        <v>5</v>
      </c>
      <c r="M78" s="93"/>
      <c r="N78" s="93">
        <v>20</v>
      </c>
      <c r="O78" s="93"/>
      <c r="P78" s="94"/>
      <c r="Q78" s="95">
        <v>206.34</v>
      </c>
      <c r="R78" s="117">
        <v>9</v>
      </c>
    </row>
    <row r="79" spans="1:18" ht="15.75" thickBot="1" x14ac:dyDescent="0.3">
      <c r="A79" s="114"/>
      <c r="B79" s="116"/>
      <c r="C79" s="96" t="s">
        <v>64</v>
      </c>
      <c r="D79" s="97"/>
      <c r="E79" s="98"/>
      <c r="F79" s="99"/>
      <c r="G79" s="100" t="s">
        <v>65</v>
      </c>
      <c r="H79" s="101"/>
      <c r="I79" s="102"/>
      <c r="J79" s="102"/>
      <c r="K79" s="102"/>
      <c r="L79" s="102"/>
      <c r="M79" s="102"/>
      <c r="N79" s="102"/>
      <c r="O79" s="102"/>
      <c r="P79" s="103"/>
      <c r="Q79" s="104" t="s">
        <v>65</v>
      </c>
      <c r="R79" s="118"/>
    </row>
    <row r="80" spans="1:18" x14ac:dyDescent="0.25">
      <c r="A80" s="113">
        <v>8</v>
      </c>
      <c r="B80" s="115" t="s">
        <v>71</v>
      </c>
      <c r="C80" s="87" t="s">
        <v>63</v>
      </c>
      <c r="D80" s="88">
        <v>105.59</v>
      </c>
      <c r="E80" s="89">
        <v>106.06</v>
      </c>
      <c r="F80" s="90">
        <v>105.25</v>
      </c>
      <c r="G80" s="91">
        <v>105.59</v>
      </c>
      <c r="H80" s="92">
        <v>10</v>
      </c>
      <c r="I80" s="93">
        <v>5</v>
      </c>
      <c r="J80" s="93"/>
      <c r="K80" s="93"/>
      <c r="L80" s="93"/>
      <c r="M80" s="93"/>
      <c r="N80" s="93">
        <v>10</v>
      </c>
      <c r="O80" s="93"/>
      <c r="P80" s="94">
        <v>10</v>
      </c>
      <c r="Q80" s="95">
        <v>140.59</v>
      </c>
      <c r="R80" s="117">
        <v>5</v>
      </c>
    </row>
    <row r="81" spans="1:18" ht="15.75" thickBot="1" x14ac:dyDescent="0.3">
      <c r="A81" s="114"/>
      <c r="B81" s="116"/>
      <c r="C81" s="96" t="s">
        <v>64</v>
      </c>
      <c r="D81" s="97"/>
      <c r="E81" s="98"/>
      <c r="F81" s="99"/>
      <c r="G81" s="100" t="s">
        <v>65</v>
      </c>
      <c r="H81" s="101"/>
      <c r="I81" s="102"/>
      <c r="J81" s="102"/>
      <c r="K81" s="102"/>
      <c r="L81" s="102"/>
      <c r="M81" s="102"/>
      <c r="N81" s="102"/>
      <c r="O81" s="102"/>
      <c r="P81" s="103"/>
      <c r="Q81" s="104" t="s">
        <v>65</v>
      </c>
      <c r="R81" s="118"/>
    </row>
    <row r="82" spans="1:18" x14ac:dyDescent="0.25">
      <c r="A82" s="113">
        <v>9</v>
      </c>
      <c r="B82" s="115" t="s">
        <v>72</v>
      </c>
      <c r="C82" s="87" t="s">
        <v>63</v>
      </c>
      <c r="D82" s="88">
        <v>113.25</v>
      </c>
      <c r="E82" s="89">
        <v>113</v>
      </c>
      <c r="F82" s="90">
        <v>113.31</v>
      </c>
      <c r="G82" s="91">
        <v>113.25</v>
      </c>
      <c r="H82" s="92">
        <v>40</v>
      </c>
      <c r="I82" s="93"/>
      <c r="J82" s="93"/>
      <c r="K82" s="93"/>
      <c r="L82" s="93"/>
      <c r="M82" s="93"/>
      <c r="N82" s="93"/>
      <c r="O82" s="93"/>
      <c r="P82" s="94">
        <v>10</v>
      </c>
      <c r="Q82" s="95">
        <v>163.25</v>
      </c>
      <c r="R82" s="117">
        <v>7</v>
      </c>
    </row>
    <row r="83" spans="1:18" ht="15.75" thickBot="1" x14ac:dyDescent="0.3">
      <c r="A83" s="114"/>
      <c r="B83" s="116"/>
      <c r="C83" s="96" t="s">
        <v>64</v>
      </c>
      <c r="D83" s="97"/>
      <c r="E83" s="98"/>
      <c r="F83" s="99"/>
      <c r="G83" s="100" t="s">
        <v>65</v>
      </c>
      <c r="H83" s="101"/>
      <c r="I83" s="102"/>
      <c r="J83" s="102"/>
      <c r="K83" s="102"/>
      <c r="L83" s="102"/>
      <c r="M83" s="102"/>
      <c r="N83" s="102"/>
      <c r="O83" s="102"/>
      <c r="P83" s="103"/>
      <c r="Q83" s="104" t="s">
        <v>65</v>
      </c>
      <c r="R83" s="118"/>
    </row>
    <row r="84" spans="1:18" x14ac:dyDescent="0.25">
      <c r="A84" s="188">
        <v>10</v>
      </c>
      <c r="B84" s="189" t="s">
        <v>74</v>
      </c>
      <c r="C84" s="105" t="s">
        <v>63</v>
      </c>
      <c r="D84" s="106">
        <v>118.06</v>
      </c>
      <c r="E84" s="107">
        <v>118</v>
      </c>
      <c r="F84" s="108">
        <v>117.97</v>
      </c>
      <c r="G84" s="91">
        <v>118</v>
      </c>
      <c r="H84" s="109">
        <v>40</v>
      </c>
      <c r="I84" s="110"/>
      <c r="J84" s="110"/>
      <c r="K84" s="110"/>
      <c r="L84" s="110">
        <v>5</v>
      </c>
      <c r="M84" s="110"/>
      <c r="N84" s="110">
        <v>10</v>
      </c>
      <c r="O84" s="110"/>
      <c r="P84" s="111">
        <v>10</v>
      </c>
      <c r="Q84" s="95">
        <v>183</v>
      </c>
      <c r="R84" s="117">
        <v>8</v>
      </c>
    </row>
    <row r="85" spans="1:18" ht="15.75" thickBot="1" x14ac:dyDescent="0.3">
      <c r="A85" s="114"/>
      <c r="B85" s="116"/>
      <c r="C85" s="96" t="s">
        <v>64</v>
      </c>
      <c r="D85" s="97"/>
      <c r="E85" s="98"/>
      <c r="F85" s="99"/>
      <c r="G85" s="100" t="s">
        <v>65</v>
      </c>
      <c r="H85" s="101"/>
      <c r="I85" s="102"/>
      <c r="J85" s="102"/>
      <c r="K85" s="102"/>
      <c r="L85" s="102"/>
      <c r="M85" s="102"/>
      <c r="N85" s="102"/>
      <c r="O85" s="102"/>
      <c r="P85" s="103"/>
      <c r="Q85" s="104" t="s">
        <v>65</v>
      </c>
      <c r="R85" s="118"/>
    </row>
    <row r="86" spans="1:18" x14ac:dyDescent="0.25">
      <c r="A86" s="113">
        <v>11</v>
      </c>
      <c r="B86" s="119" t="s">
        <v>75</v>
      </c>
      <c r="C86" s="87" t="s">
        <v>63</v>
      </c>
      <c r="D86" s="88">
        <v>186.91</v>
      </c>
      <c r="E86" s="89">
        <v>186.72</v>
      </c>
      <c r="F86" s="90">
        <v>186.96</v>
      </c>
      <c r="G86" s="91">
        <v>186.91</v>
      </c>
      <c r="H86" s="92">
        <v>80</v>
      </c>
      <c r="I86" s="93"/>
      <c r="J86" s="93"/>
      <c r="K86" s="93"/>
      <c r="L86" s="93">
        <v>10</v>
      </c>
      <c r="M86" s="93"/>
      <c r="N86" s="93">
        <v>10</v>
      </c>
      <c r="O86" s="93">
        <v>10</v>
      </c>
      <c r="P86" s="94"/>
      <c r="Q86" s="95">
        <v>296.90999999999997</v>
      </c>
      <c r="R86" s="117">
        <v>10</v>
      </c>
    </row>
    <row r="87" spans="1:18" ht="15.75" thickBot="1" x14ac:dyDescent="0.3">
      <c r="A87" s="114"/>
      <c r="B87" s="120"/>
      <c r="C87" s="96" t="s">
        <v>64</v>
      </c>
      <c r="D87" s="97"/>
      <c r="E87" s="98"/>
      <c r="F87" s="99"/>
      <c r="G87" s="100" t="s">
        <v>65</v>
      </c>
      <c r="H87" s="101"/>
      <c r="I87" s="102"/>
      <c r="J87" s="102"/>
      <c r="K87" s="102"/>
      <c r="L87" s="102"/>
      <c r="M87" s="102"/>
      <c r="N87" s="102"/>
      <c r="O87" s="102"/>
      <c r="P87" s="103"/>
      <c r="Q87" s="104" t="s">
        <v>65</v>
      </c>
      <c r="R87" s="118"/>
    </row>
  </sheetData>
  <mergeCells count="71">
    <mergeCell ref="A1:R1"/>
    <mergeCell ref="B4:C4"/>
    <mergeCell ref="A5:A6"/>
    <mergeCell ref="B5:C6"/>
    <mergeCell ref="D5:D6"/>
    <mergeCell ref="E5:E6"/>
    <mergeCell ref="G5:G6"/>
    <mergeCell ref="H5:H6"/>
    <mergeCell ref="I5:L5"/>
    <mergeCell ref="M5:R5"/>
    <mergeCell ref="B31:C31"/>
    <mergeCell ref="G31:H31"/>
    <mergeCell ref="F5:F6"/>
    <mergeCell ref="R61:R65"/>
    <mergeCell ref="B32:C32"/>
    <mergeCell ref="G32:H32"/>
    <mergeCell ref="I60:I65"/>
    <mergeCell ref="J60:J65"/>
    <mergeCell ref="K60:K65"/>
    <mergeCell ref="L60:L65"/>
    <mergeCell ref="A59:C61"/>
    <mergeCell ref="M60:M65"/>
    <mergeCell ref="N60:N65"/>
    <mergeCell ref="O60:O65"/>
    <mergeCell ref="P60:P65"/>
    <mergeCell ref="E62:E65"/>
    <mergeCell ref="F62:F65"/>
    <mergeCell ref="G62:G65"/>
    <mergeCell ref="B64:B65"/>
    <mergeCell ref="C64:C65"/>
    <mergeCell ref="A66:A67"/>
    <mergeCell ref="B66:B67"/>
    <mergeCell ref="A68:A69"/>
    <mergeCell ref="B68:B69"/>
    <mergeCell ref="R66:R67"/>
    <mergeCell ref="R68:R69"/>
    <mergeCell ref="A70:A71"/>
    <mergeCell ref="B70:B71"/>
    <mergeCell ref="A72:A73"/>
    <mergeCell ref="B72:B73"/>
    <mergeCell ref="R70:R71"/>
    <mergeCell ref="R72:R73"/>
    <mergeCell ref="A74:A75"/>
    <mergeCell ref="B74:B75"/>
    <mergeCell ref="A76:A77"/>
    <mergeCell ref="B76:B77"/>
    <mergeCell ref="R74:R75"/>
    <mergeCell ref="R76:R77"/>
    <mergeCell ref="R84:R85"/>
    <mergeCell ref="A78:A79"/>
    <mergeCell ref="B78:B79"/>
    <mergeCell ref="A80:A81"/>
    <mergeCell ref="B80:B81"/>
    <mergeCell ref="R78:R79"/>
    <mergeCell ref="R80:R81"/>
    <mergeCell ref="A86:A87"/>
    <mergeCell ref="B86:B87"/>
    <mergeCell ref="R86:R87"/>
    <mergeCell ref="D59:G61"/>
    <mergeCell ref="H59:P59"/>
    <mergeCell ref="Q59:R60"/>
    <mergeCell ref="H60:H65"/>
    <mergeCell ref="Q61:Q65"/>
    <mergeCell ref="A62:C63"/>
    <mergeCell ref="D62:D65"/>
    <mergeCell ref="A64:A65"/>
    <mergeCell ref="A82:A83"/>
    <mergeCell ref="B82:B83"/>
    <mergeCell ref="A84:A85"/>
    <mergeCell ref="B84:B85"/>
    <mergeCell ref="R82:R83"/>
  </mergeCells>
  <conditionalFormatting sqref="D7:D29">
    <cfRule type="cellIs" dxfId="9" priority="9" stopIfTrue="1" operator="notEqual">
      <formula>0</formula>
    </cfRule>
  </conditionalFormatting>
  <conditionalFormatting sqref="E7:E29">
    <cfRule type="cellIs" dxfId="8" priority="10" stopIfTrue="1" operator="notEqual">
      <formula>0</formula>
    </cfRule>
  </conditionalFormatting>
  <conditionalFormatting sqref="Q66 Q68 Q70 Q72 Q74 Q76 Q78 Q80 Q82 Q84">
    <cfRule type="cellIs" dxfId="7" priority="5" stopIfTrue="1" operator="greaterThan">
      <formula>$R67</formula>
    </cfRule>
  </conditionalFormatting>
  <conditionalFormatting sqref="Q67 Q69 Q71 Q73 Q75 Q77 Q79 Q81 Q83 Q85">
    <cfRule type="cellIs" dxfId="6" priority="6" stopIfTrue="1" operator="greaterThan">
      <formula>$R66</formula>
    </cfRule>
  </conditionalFormatting>
  <conditionalFormatting sqref="G66 G68 G70 G72 G74 G76 G78 G80 G82 G84">
    <cfRule type="cellIs" dxfId="5" priority="7" stopIfTrue="1" operator="greaterThan">
      <formula>$H67</formula>
    </cfRule>
  </conditionalFormatting>
  <conditionalFormatting sqref="G67 G69 G71 G73 G75 G77 G79 G81 G83 G85">
    <cfRule type="cellIs" dxfId="4" priority="8" stopIfTrue="1" operator="greaterThan">
      <formula>$H66</formula>
    </cfRule>
  </conditionalFormatting>
  <conditionalFormatting sqref="Q86">
    <cfRule type="cellIs" dxfId="3" priority="1" stopIfTrue="1" operator="greaterThan">
      <formula>$R87</formula>
    </cfRule>
  </conditionalFormatting>
  <conditionalFormatting sqref="Q87">
    <cfRule type="cellIs" dxfId="2" priority="2" stopIfTrue="1" operator="greaterThan">
      <formula>$R86</formula>
    </cfRule>
  </conditionalFormatting>
  <conditionalFormatting sqref="G86">
    <cfRule type="cellIs" dxfId="1" priority="3" stopIfTrue="1" operator="greaterThan">
      <formula>$H87</formula>
    </cfRule>
  </conditionalFormatting>
  <conditionalFormatting sqref="G87">
    <cfRule type="cellIs" dxfId="0" priority="4" stopIfTrue="1" operator="greaterThan">
      <formula>$H86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</vt:lpstr>
      <vt:lpstr>Starší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2017-10-15T19:40:55Z</dcterms:modified>
</cp:coreProperties>
</file>